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競技\09 2021年度リーグ戦\試合結果\星取表\"/>
    </mc:Choice>
  </mc:AlternateContent>
  <xr:revisionPtr revIDLastSave="0" documentId="13_ncr:1_{322C9B33-7B3E-4053-A39A-E2855C01F5A6}" xr6:coauthVersionLast="47" xr6:coauthVersionMax="47" xr10:uidLastSave="{00000000-0000-0000-0000-000000000000}"/>
  <bookViews>
    <workbookView xWindow="-110" yWindow="-110" windowWidth="19420" windowHeight="10420" tabRatio="781" xr2:uid="{00000000-000D-0000-FFFF-FFFF00000000}"/>
  </bookViews>
  <sheets>
    <sheet name="男子1" sheetId="28" r:id="rId1"/>
    <sheet name="男子2A" sheetId="37" r:id="rId2"/>
    <sheet name="男子2B" sheetId="42" r:id="rId3"/>
    <sheet name="男子3A" sheetId="38" r:id="rId4"/>
    <sheet name="男子3B" sheetId="2" r:id="rId5"/>
    <sheet name="男子4" sheetId="39" r:id="rId6"/>
    <sheet name="女子1" sheetId="32" r:id="rId7"/>
    <sheet name="女子2" sheetId="23" r:id="rId8"/>
    <sheet name="女子3" sheetId="40" r:id="rId9"/>
    <sheet name="女子OA40" sheetId="33" r:id="rId10"/>
    <sheet name="男子OA50" sheetId="43" r:id="rId11"/>
    <sheet name="順位決定" sheetId="21" state="hidden" r:id="rId12"/>
  </sheets>
  <externalReferences>
    <externalReference r:id="rId13"/>
  </externalReferences>
  <definedNames>
    <definedName name="A_1" localSheetId="10">#REF!</definedName>
    <definedName name="A_1">#REF!</definedName>
    <definedName name="A_2" localSheetId="10">#REF!</definedName>
    <definedName name="A_2">#REF!</definedName>
    <definedName name="A_3">#REF!</definedName>
    <definedName name="A_4">#REF!</definedName>
    <definedName name="B_1">#REF!</definedName>
    <definedName name="B_2">#REF!</definedName>
    <definedName name="B_3">#REF!</definedName>
    <definedName name="B_4">#REF!</definedName>
    <definedName name="C_1">#REF!</definedName>
    <definedName name="C_2">#REF!</definedName>
    <definedName name="C_3">#REF!</definedName>
    <definedName name="C_4">#REF!</definedName>
    <definedName name="D_1">#REF!</definedName>
    <definedName name="D_2">#REF!</definedName>
    <definedName name="D_3">#REF!</definedName>
    <definedName name="D_4">#REF!</definedName>
    <definedName name="E_1">#REF!</definedName>
    <definedName name="E_2">#REF!</definedName>
    <definedName name="E_3">#REF!</definedName>
    <definedName name="E_4">#REF!</definedName>
    <definedName name="E_5">#REF!</definedName>
    <definedName name="F_1">#REF!</definedName>
    <definedName name="F_2">#REF!</definedName>
    <definedName name="F_3">#REF!</definedName>
    <definedName name="F_4">#REF!</definedName>
    <definedName name="F_5">#REF!</definedName>
    <definedName name="G_1">#REF!</definedName>
    <definedName name="G_2">#REF!</definedName>
    <definedName name="G_3">#REF!</definedName>
    <definedName name="G_4">#REF!</definedName>
    <definedName name="G_5">#REF!</definedName>
    <definedName name="H_1">#REF!</definedName>
    <definedName name="H_2">#REF!</definedName>
    <definedName name="H_3">#REF!</definedName>
    <definedName name="H_4">#REF!</definedName>
    <definedName name="H_5">#REF!</definedName>
    <definedName name="I_1">#REF!</definedName>
    <definedName name="I_2">#REF!</definedName>
    <definedName name="I_3">#REF!</definedName>
    <definedName name="I_4">#REF!</definedName>
    <definedName name="I_5">#REF!</definedName>
    <definedName name="J_1">#REF!</definedName>
    <definedName name="J_2">#REF!</definedName>
    <definedName name="J_3">#REF!</definedName>
    <definedName name="J_4">#REF!</definedName>
    <definedName name="J_5">#REF!</definedName>
    <definedName name="K_1">#REF!</definedName>
    <definedName name="K_2">#REF!</definedName>
    <definedName name="K_3">#REF!</definedName>
    <definedName name="K_4">#REF!</definedName>
    <definedName name="K_5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M_1">#REF!</definedName>
    <definedName name="M_2">#REF!</definedName>
    <definedName name="M_3">#REF!</definedName>
    <definedName name="M_4">#REF!</definedName>
    <definedName name="M_5">#REF!</definedName>
    <definedName name="N_1">#REF!</definedName>
    <definedName name="N_2">#REF!</definedName>
    <definedName name="N_3">#REF!</definedName>
    <definedName name="N_4">#REF!</definedName>
    <definedName name="N_5">#REF!</definedName>
    <definedName name="O_1">#REF!</definedName>
    <definedName name="O_2">#REF!</definedName>
    <definedName name="O_3">#REF!</definedName>
    <definedName name="O_4">#REF!</definedName>
    <definedName name="O_5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 localSheetId="9">#REF!</definedName>
    <definedName name="P_6" localSheetId="0">#REF!</definedName>
    <definedName name="P_6" localSheetId="1">#REF!</definedName>
    <definedName name="P_6" localSheetId="2">#REF!</definedName>
    <definedName name="P_6" localSheetId="10">#REF!</definedName>
    <definedName name="P_6">#REF!</definedName>
    <definedName name="_xlnm.Print_Area" localSheetId="11">順位決定!$B$12:$F$28</definedName>
    <definedName name="_xlnm.Print_Area" localSheetId="6">女子1!$B$1:$P$17</definedName>
    <definedName name="_xlnm.Print_Area" localSheetId="7">女子2!$B$1:$P$17</definedName>
    <definedName name="_xlnm.Print_Area" localSheetId="8">女子3!$B$2:$P$18</definedName>
    <definedName name="_xlnm.Print_Area" localSheetId="9">女子OA40!$B$1:$M$8</definedName>
    <definedName name="_xlnm.Print_Area" localSheetId="0">男子1!$B$1:$L$18</definedName>
    <definedName name="_xlnm.Print_Area" localSheetId="1">男子2A!$B$1:$L$12</definedName>
    <definedName name="_xlnm.Print_Area" localSheetId="2">男子2B!$B$1:$L$13</definedName>
    <definedName name="_xlnm.Print_Area" localSheetId="3">男子3A!$B$2:$P$26</definedName>
    <definedName name="_xlnm.Print_Area" localSheetId="4">男子3B!$B$2:$P$37</definedName>
    <definedName name="_xlnm.Print_Area" localSheetId="5">男子4!$B$2:$P$42</definedName>
    <definedName name="_xlnm.Print_Area" localSheetId="10">男子OA50!$B$1:$L$7</definedName>
    <definedName name="_xlnm.Print_Titles" localSheetId="8">女子3!$2:$2</definedName>
    <definedName name="_xlnm.Print_Titles" localSheetId="3">男子3A!$2:$2</definedName>
    <definedName name="_xlnm.Print_Titles" localSheetId="4">男子3B!$2:$2</definedName>
    <definedName name="_xlnm.Print_Titles" localSheetId="5">男子4!$2:$2</definedName>
    <definedName name="Q_1">#REF!</definedName>
    <definedName name="Q_2">#REF!</definedName>
    <definedName name="Q_3">#REF!</definedName>
    <definedName name="Q_4">#REF!</definedName>
    <definedName name="Q_5">#REF!</definedName>
    <definedName name="Q_6" localSheetId="9">#REF!</definedName>
    <definedName name="Q_6" localSheetId="0">#REF!</definedName>
    <definedName name="Q_6" localSheetId="1">#REF!</definedName>
    <definedName name="Q_6" localSheetId="2">#REF!</definedName>
    <definedName name="Q_6" localSheetId="10">#REF!</definedName>
    <definedName name="Q_6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 localSheetId="9">#REF!</definedName>
    <definedName name="R_6" localSheetId="0">#REF!</definedName>
    <definedName name="R_6" localSheetId="1">#REF!</definedName>
    <definedName name="R_6" localSheetId="2">#REF!</definedName>
    <definedName name="R_6" localSheetId="10">#REF!</definedName>
    <definedName name="R_6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 localSheetId="9">#REF!</definedName>
    <definedName name="S_6" localSheetId="0">#REF!</definedName>
    <definedName name="S_6" localSheetId="1">#REF!</definedName>
    <definedName name="S_6" localSheetId="2">#REF!</definedName>
    <definedName name="S_6" localSheetId="10">#REF!</definedName>
    <definedName name="S_6">#REF!</definedName>
    <definedName name="あ1">#REF!</definedName>
    <definedName name="あ2">#REF!</definedName>
    <definedName name="あ3">#REF!</definedName>
    <definedName name="あ4">#REF!</definedName>
    <definedName name="い1">#REF!</definedName>
    <definedName name="い2">#REF!</definedName>
    <definedName name="い３">#REF!</definedName>
    <definedName name="い４">#REF!</definedName>
    <definedName name="う１">#REF!</definedName>
    <definedName name="う２">#REF!</definedName>
    <definedName name="う３">#REF!</definedName>
    <definedName name="う４">#REF!</definedName>
    <definedName name="う５">#REF!</definedName>
    <definedName name="う６" localSheetId="9">#REF!</definedName>
    <definedName name="う６" localSheetId="0">#REF!</definedName>
    <definedName name="う６" localSheetId="1">#REF!</definedName>
    <definedName name="う６" localSheetId="2">#REF!</definedName>
    <definedName name="う６" localSheetId="10">#REF!</definedName>
    <definedName name="う６">#REF!</definedName>
    <definedName name="う７" localSheetId="9">#REF!</definedName>
    <definedName name="う７" localSheetId="0">#REF!</definedName>
    <definedName name="う７" localSheetId="1">#REF!</definedName>
    <definedName name="う７" localSheetId="2">#REF!</definedName>
    <definedName name="う７" localSheetId="10">#REF!</definedName>
    <definedName name="う７">#REF!</definedName>
    <definedName name="う８" localSheetId="9">#REF!</definedName>
    <definedName name="う８" localSheetId="0">#REF!</definedName>
    <definedName name="う８" localSheetId="1">#REF!</definedName>
    <definedName name="う８" localSheetId="2">#REF!</definedName>
    <definedName name="う８" localSheetId="10">#REF!</definedName>
    <definedName name="う８">#REF!</definedName>
    <definedName name="え１">#REF!</definedName>
    <definedName name="え２">#REF!</definedName>
    <definedName name="え３">#REF!</definedName>
    <definedName name="え４">#REF!</definedName>
    <definedName name="え５">#REF!</definedName>
    <definedName name="え６" localSheetId="9">#REF!</definedName>
    <definedName name="え６" localSheetId="0">#REF!</definedName>
    <definedName name="え６" localSheetId="1">#REF!</definedName>
    <definedName name="え６" localSheetId="2">#REF!</definedName>
    <definedName name="え６" localSheetId="10">#REF!</definedName>
    <definedName name="え６">#REF!</definedName>
    <definedName name="え７" localSheetId="9">#REF!</definedName>
    <definedName name="え７" localSheetId="0">#REF!</definedName>
    <definedName name="え７" localSheetId="1">#REF!</definedName>
    <definedName name="え７" localSheetId="2">#REF!</definedName>
    <definedName name="え７" localSheetId="10">#REF!</definedName>
    <definedName name="え７">#REF!</definedName>
    <definedName name="え８" localSheetId="9">#REF!</definedName>
    <definedName name="え８" localSheetId="0">#REF!</definedName>
    <definedName name="え８" localSheetId="1">#REF!</definedName>
    <definedName name="え８" localSheetId="2">#REF!</definedName>
    <definedName name="え８" localSheetId="10">#REF!</definedName>
    <definedName name="え８">#REF!</definedName>
    <definedName name="お１">#REF!</definedName>
    <definedName name="お２">#REF!</definedName>
    <definedName name="お３">#REF!</definedName>
    <definedName name="お４">#REF!</definedName>
    <definedName name="お５">#REF!</definedName>
    <definedName name="お６" localSheetId="9">#REF!</definedName>
    <definedName name="お６" localSheetId="0">#REF!</definedName>
    <definedName name="お６" localSheetId="1">#REF!</definedName>
    <definedName name="お６" localSheetId="2">#REF!</definedName>
    <definedName name="お６" localSheetId="10">#REF!</definedName>
    <definedName name="お６">#REF!</definedName>
    <definedName name="お７" localSheetId="9">#REF!</definedName>
    <definedName name="お７" localSheetId="0">#REF!</definedName>
    <definedName name="お７" localSheetId="1">#REF!</definedName>
    <definedName name="お７" localSheetId="2">#REF!</definedName>
    <definedName name="お７" localSheetId="10">#REF!</definedName>
    <definedName name="お７">#REF!</definedName>
    <definedName name="お８" localSheetId="9">#REF!</definedName>
    <definedName name="お８" localSheetId="0">#REF!</definedName>
    <definedName name="お８" localSheetId="1">#REF!</definedName>
    <definedName name="お８" localSheetId="2">#REF!</definedName>
    <definedName name="お８" localSheetId="10">#REF!</definedName>
    <definedName name="お８">#REF!</definedName>
    <definedName name="お９" localSheetId="9">#REF!</definedName>
    <definedName name="お９" localSheetId="0">#REF!</definedName>
    <definedName name="お９" localSheetId="1">#REF!</definedName>
    <definedName name="お９" localSheetId="2">#REF!</definedName>
    <definedName name="お９" localSheetId="10">#REF!</definedName>
    <definedName name="お９">#REF!</definedName>
  </definedNames>
  <calcPr calcId="181029"/>
</workbook>
</file>

<file path=xl/calcChain.xml><?xml version="1.0" encoding="utf-8"?>
<calcChain xmlns="http://schemas.openxmlformats.org/spreadsheetml/2006/main">
  <c r="G13" i="43" l="1"/>
  <c r="E13" i="43"/>
  <c r="P13" i="43" s="1"/>
  <c r="C13" i="43"/>
  <c r="I12" i="43"/>
  <c r="P12" i="43" s="1"/>
  <c r="E12" i="43"/>
  <c r="C12" i="43"/>
  <c r="N12" i="43" s="1"/>
  <c r="P11" i="43"/>
  <c r="I11" i="43"/>
  <c r="G11" i="43"/>
  <c r="C11" i="43"/>
  <c r="N11" i="43" s="1"/>
  <c r="P10" i="43"/>
  <c r="I10" i="43"/>
  <c r="G10" i="43"/>
  <c r="E10" i="43"/>
  <c r="O10" i="43" s="1"/>
  <c r="I9" i="43"/>
  <c r="B13" i="43" s="1"/>
  <c r="G9" i="43"/>
  <c r="B12" i="43" s="1"/>
  <c r="E9" i="43"/>
  <c r="B11" i="43" s="1"/>
  <c r="C9" i="43"/>
  <c r="B10" i="43" s="1"/>
  <c r="B8" i="43"/>
  <c r="N7" i="43"/>
  <c r="G7" i="43"/>
  <c r="E7" i="43"/>
  <c r="P7" i="43" s="1"/>
  <c r="C7" i="43"/>
  <c r="I6" i="43"/>
  <c r="P6" i="43" s="1"/>
  <c r="E6" i="43"/>
  <c r="C6" i="43"/>
  <c r="N6" i="43" s="1"/>
  <c r="P5" i="43"/>
  <c r="I5" i="43"/>
  <c r="G5" i="43"/>
  <c r="C5" i="43"/>
  <c r="O5" i="43" s="1"/>
  <c r="I4" i="43"/>
  <c r="G4" i="43"/>
  <c r="E4" i="43"/>
  <c r="P4" i="43" s="1"/>
  <c r="I3" i="43"/>
  <c r="B7" i="43" s="1"/>
  <c r="G3" i="43"/>
  <c r="B6" i="43" s="1"/>
  <c r="E3" i="43"/>
  <c r="B5" i="43" s="1"/>
  <c r="C3" i="43"/>
  <c r="B4" i="43" s="1"/>
  <c r="M5" i="39"/>
  <c r="M6" i="39"/>
  <c r="M7" i="39"/>
  <c r="M8" i="39"/>
  <c r="M9" i="39"/>
  <c r="B31" i="2"/>
  <c r="I32" i="2"/>
  <c r="B36" i="2" s="1"/>
  <c r="G32" i="2"/>
  <c r="E32" i="2"/>
  <c r="C32" i="2"/>
  <c r="K32" i="2"/>
  <c r="M32" i="2"/>
  <c r="B33" i="2"/>
  <c r="E33" i="2"/>
  <c r="G33" i="2"/>
  <c r="S33" i="2" s="1"/>
  <c r="I33" i="2"/>
  <c r="K33" i="2"/>
  <c r="M33" i="2"/>
  <c r="R33" i="2"/>
  <c r="P33" i="2" s="1"/>
  <c r="T33" i="2"/>
  <c r="B34" i="2"/>
  <c r="C34" i="2"/>
  <c r="R34" i="2" s="1"/>
  <c r="G34" i="2"/>
  <c r="I34" i="2"/>
  <c r="K34" i="2"/>
  <c r="M34" i="2"/>
  <c r="S34" i="2"/>
  <c r="B35" i="2"/>
  <c r="C35" i="2"/>
  <c r="E35" i="2"/>
  <c r="S35" i="2" s="1"/>
  <c r="I35" i="2"/>
  <c r="K35" i="2"/>
  <c r="M35" i="2"/>
  <c r="R35" i="2"/>
  <c r="P35" i="2" s="1"/>
  <c r="T35" i="2"/>
  <c r="C36" i="2"/>
  <c r="R36" i="2" s="1"/>
  <c r="E36" i="2"/>
  <c r="G36" i="2"/>
  <c r="K36" i="2"/>
  <c r="M36" i="2"/>
  <c r="S36" i="2"/>
  <c r="B37" i="2"/>
  <c r="C37" i="2"/>
  <c r="E37" i="2"/>
  <c r="R37" i="2" s="1"/>
  <c r="G37" i="2"/>
  <c r="I37" i="2"/>
  <c r="M37" i="2"/>
  <c r="S37" i="2"/>
  <c r="C11" i="42"/>
  <c r="K34" i="38"/>
  <c r="I34" i="38"/>
  <c r="G34" i="38"/>
  <c r="E34" i="38"/>
  <c r="C34" i="38"/>
  <c r="M33" i="38"/>
  <c r="I33" i="38"/>
  <c r="G33" i="38"/>
  <c r="E33" i="38"/>
  <c r="C33" i="38"/>
  <c r="M32" i="38"/>
  <c r="K32" i="38"/>
  <c r="G32" i="38"/>
  <c r="E32" i="38"/>
  <c r="C32" i="38"/>
  <c r="M31" i="38"/>
  <c r="K31" i="38"/>
  <c r="I31" i="38"/>
  <c r="E31" i="38"/>
  <c r="C31" i="38"/>
  <c r="M30" i="38"/>
  <c r="K30" i="38"/>
  <c r="I30" i="38"/>
  <c r="G30" i="38"/>
  <c r="C30" i="38"/>
  <c r="M29" i="38"/>
  <c r="K29" i="38"/>
  <c r="I29" i="38"/>
  <c r="G29" i="38"/>
  <c r="E29" i="38"/>
  <c r="K26" i="38"/>
  <c r="I26" i="38"/>
  <c r="G26" i="38"/>
  <c r="E26" i="38"/>
  <c r="C26" i="38"/>
  <c r="M25" i="38"/>
  <c r="I25" i="38"/>
  <c r="G25" i="38"/>
  <c r="E25" i="38"/>
  <c r="C25" i="38"/>
  <c r="M24" i="38"/>
  <c r="K24" i="38"/>
  <c r="G24" i="38"/>
  <c r="E24" i="38"/>
  <c r="C24" i="38"/>
  <c r="M23" i="38"/>
  <c r="K23" i="38"/>
  <c r="I23" i="38"/>
  <c r="E23" i="38"/>
  <c r="C23" i="38"/>
  <c r="M22" i="38"/>
  <c r="K22" i="38"/>
  <c r="I22" i="38"/>
  <c r="G22" i="38"/>
  <c r="C22" i="38"/>
  <c r="M21" i="38"/>
  <c r="K21" i="38"/>
  <c r="I21" i="38"/>
  <c r="G21" i="38"/>
  <c r="E21" i="38"/>
  <c r="K18" i="38"/>
  <c r="I18" i="38"/>
  <c r="G18" i="38"/>
  <c r="E18" i="38"/>
  <c r="C18" i="38"/>
  <c r="M17" i="38"/>
  <c r="I17" i="38"/>
  <c r="G17" i="38"/>
  <c r="E17" i="38"/>
  <c r="C17" i="38"/>
  <c r="M16" i="38"/>
  <c r="K16" i="38"/>
  <c r="E16" i="38"/>
  <c r="C16" i="38"/>
  <c r="M15" i="38"/>
  <c r="K15" i="38"/>
  <c r="I15" i="38"/>
  <c r="E15" i="38"/>
  <c r="C15" i="38"/>
  <c r="M14" i="38"/>
  <c r="K14" i="38"/>
  <c r="I14" i="38"/>
  <c r="G14" i="38"/>
  <c r="C14" i="38"/>
  <c r="M13" i="38"/>
  <c r="K13" i="38"/>
  <c r="I13" i="38"/>
  <c r="G13" i="38"/>
  <c r="E13" i="38"/>
  <c r="C10" i="38"/>
  <c r="C9" i="38"/>
  <c r="C8" i="38"/>
  <c r="C7" i="38"/>
  <c r="C6" i="38"/>
  <c r="E10" i="38"/>
  <c r="E9" i="38"/>
  <c r="E8" i="38"/>
  <c r="E7" i="38"/>
  <c r="E5" i="38"/>
  <c r="G10" i="38"/>
  <c r="G9" i="38"/>
  <c r="G8" i="38"/>
  <c r="G6" i="38"/>
  <c r="G5" i="38"/>
  <c r="I10" i="38"/>
  <c r="I9" i="38"/>
  <c r="I7" i="38"/>
  <c r="I6" i="38"/>
  <c r="I5" i="38"/>
  <c r="K10" i="38"/>
  <c r="K8" i="38"/>
  <c r="K7" i="38"/>
  <c r="K6" i="38"/>
  <c r="K5" i="38"/>
  <c r="M9" i="38"/>
  <c r="M8" i="38"/>
  <c r="M7" i="38"/>
  <c r="M6" i="38"/>
  <c r="M5" i="38"/>
  <c r="G13" i="42"/>
  <c r="E13" i="42"/>
  <c r="P13" i="42"/>
  <c r="E12" i="42"/>
  <c r="P12" i="42" s="1"/>
  <c r="C12" i="42"/>
  <c r="I11" i="42"/>
  <c r="P11" i="42"/>
  <c r="I10" i="42"/>
  <c r="G10" i="42"/>
  <c r="E10" i="42"/>
  <c r="I9" i="42"/>
  <c r="B13" i="42" s="1"/>
  <c r="G9" i="42"/>
  <c r="B12" i="42" s="1"/>
  <c r="E9" i="42"/>
  <c r="B11" i="42" s="1"/>
  <c r="C9" i="42"/>
  <c r="B10" i="42" s="1"/>
  <c r="B8" i="42"/>
  <c r="G7" i="42"/>
  <c r="E7" i="42"/>
  <c r="P7" i="42" s="1"/>
  <c r="C7" i="42"/>
  <c r="I6" i="42"/>
  <c r="E6" i="42"/>
  <c r="C6" i="42"/>
  <c r="P6" i="42" s="1"/>
  <c r="I5" i="42"/>
  <c r="G5" i="42"/>
  <c r="P5" i="42" s="1"/>
  <c r="C5" i="42"/>
  <c r="G4" i="42"/>
  <c r="E4" i="42"/>
  <c r="P4" i="42" s="1"/>
  <c r="I3" i="42"/>
  <c r="B7" i="42" s="1"/>
  <c r="G3" i="42"/>
  <c r="B6" i="42" s="1"/>
  <c r="E3" i="42"/>
  <c r="B5" i="42" s="1"/>
  <c r="C3" i="42"/>
  <c r="B4" i="42" s="1"/>
  <c r="B2" i="42"/>
  <c r="L12" i="43" l="1"/>
  <c r="O11" i="43"/>
  <c r="L11" i="43" s="1"/>
  <c r="O12" i="43"/>
  <c r="N13" i="43"/>
  <c r="O6" i="43"/>
  <c r="L6" i="43" s="1"/>
  <c r="N4" i="43"/>
  <c r="L4" i="43" s="1"/>
  <c r="O7" i="43"/>
  <c r="L7" i="43" s="1"/>
  <c r="M7" i="43" s="1"/>
  <c r="O4" i="43"/>
  <c r="N5" i="43"/>
  <c r="L5" i="43" s="1"/>
  <c r="N10" i="43"/>
  <c r="L10" i="43" s="1"/>
  <c r="O13" i="43"/>
  <c r="T37" i="2"/>
  <c r="T36" i="2"/>
  <c r="P36" i="2" s="1"/>
  <c r="T34" i="2"/>
  <c r="P34" i="2" s="1"/>
  <c r="P10" i="42"/>
  <c r="O5" i="42"/>
  <c r="O7" i="42"/>
  <c r="O10" i="42"/>
  <c r="O12" i="42"/>
  <c r="O4" i="42"/>
  <c r="N5" i="42"/>
  <c r="L5" i="42" s="1"/>
  <c r="O6" i="42"/>
  <c r="N7" i="42"/>
  <c r="L7" i="42" s="1"/>
  <c r="N10" i="42"/>
  <c r="L10" i="42" s="1"/>
  <c r="O11" i="42"/>
  <c r="N12" i="42"/>
  <c r="O13" i="42"/>
  <c r="N4" i="42"/>
  <c r="N6" i="42"/>
  <c r="L6" i="42" s="1"/>
  <c r="N11" i="42"/>
  <c r="N13" i="42"/>
  <c r="L13" i="42" s="1"/>
  <c r="M6" i="43" l="1"/>
  <c r="M4" i="43"/>
  <c r="L13" i="43"/>
  <c r="M13" i="43" s="1"/>
  <c r="M5" i="43"/>
  <c r="Q36" i="2"/>
  <c r="Q34" i="2"/>
  <c r="Q37" i="2"/>
  <c r="Q33" i="2"/>
  <c r="Q35" i="2"/>
  <c r="L11" i="42"/>
  <c r="M13" i="42" s="1"/>
  <c r="L12" i="42"/>
  <c r="M12" i="42"/>
  <c r="L4" i="42"/>
  <c r="M4" i="42" s="1"/>
  <c r="M7" i="42"/>
  <c r="M5" i="42"/>
  <c r="M12" i="43" l="1"/>
  <c r="M10" i="43"/>
  <c r="M11" i="43"/>
  <c r="M11" i="42"/>
  <c r="M10" i="42"/>
  <c r="M6" i="42"/>
  <c r="E14" i="23" l="1"/>
  <c r="C14" i="23"/>
  <c r="G13" i="23"/>
  <c r="C13" i="23"/>
  <c r="G12" i="23"/>
  <c r="E12" i="23"/>
  <c r="K34" i="40"/>
  <c r="I34" i="40"/>
  <c r="G34" i="40"/>
  <c r="E34" i="40"/>
  <c r="C34" i="40"/>
  <c r="T34" i="40" s="1"/>
  <c r="M33" i="40"/>
  <c r="I33" i="40"/>
  <c r="G33" i="40"/>
  <c r="E33" i="40"/>
  <c r="T33" i="40" s="1"/>
  <c r="C33" i="40"/>
  <c r="S33" i="40" s="1"/>
  <c r="M32" i="40"/>
  <c r="K32" i="40"/>
  <c r="G32" i="40"/>
  <c r="E32" i="40"/>
  <c r="C32" i="40"/>
  <c r="T32" i="40" s="1"/>
  <c r="M31" i="40"/>
  <c r="K31" i="40"/>
  <c r="I31" i="40"/>
  <c r="E31" i="40"/>
  <c r="T31" i="40" s="1"/>
  <c r="C31" i="40"/>
  <c r="S31" i="40" s="1"/>
  <c r="M30" i="40"/>
  <c r="K30" i="40"/>
  <c r="I30" i="40"/>
  <c r="G30" i="40"/>
  <c r="C30" i="40"/>
  <c r="T30" i="40" s="1"/>
  <c r="R29" i="40"/>
  <c r="P29" i="40" s="1"/>
  <c r="M29" i="40"/>
  <c r="K29" i="40"/>
  <c r="I29" i="40"/>
  <c r="G29" i="40"/>
  <c r="T29" i="40" s="1"/>
  <c r="E29" i="40"/>
  <c r="S29" i="40" s="1"/>
  <c r="M28" i="40"/>
  <c r="B34" i="40" s="1"/>
  <c r="K28" i="40"/>
  <c r="B33" i="40" s="1"/>
  <c r="I28" i="40"/>
  <c r="B32" i="40" s="1"/>
  <c r="G28" i="40"/>
  <c r="B31" i="40" s="1"/>
  <c r="E28" i="40"/>
  <c r="B30" i="40" s="1"/>
  <c r="C28" i="40"/>
  <c r="B29" i="40" s="1"/>
  <c r="B27" i="40"/>
  <c r="R26" i="40"/>
  <c r="K26" i="40"/>
  <c r="I26" i="40"/>
  <c r="G26" i="40"/>
  <c r="E26" i="40"/>
  <c r="T26" i="40" s="1"/>
  <c r="C26" i="40"/>
  <c r="S26" i="40" s="1"/>
  <c r="R25" i="40"/>
  <c r="M25" i="40"/>
  <c r="I25" i="40"/>
  <c r="G25" i="40"/>
  <c r="E25" i="40"/>
  <c r="T25" i="40" s="1"/>
  <c r="C25" i="40"/>
  <c r="S25" i="40" s="1"/>
  <c r="B25" i="40"/>
  <c r="M24" i="40"/>
  <c r="K24" i="40"/>
  <c r="G24" i="40"/>
  <c r="E24" i="40"/>
  <c r="C24" i="40"/>
  <c r="R23" i="40"/>
  <c r="M23" i="40"/>
  <c r="K23" i="40"/>
  <c r="I23" i="40"/>
  <c r="E23" i="40"/>
  <c r="T23" i="40" s="1"/>
  <c r="C23" i="40"/>
  <c r="S23" i="40" s="1"/>
  <c r="B23" i="40"/>
  <c r="M22" i="40"/>
  <c r="K22" i="40"/>
  <c r="I22" i="40"/>
  <c r="G22" i="40"/>
  <c r="C22" i="40"/>
  <c r="R21" i="40"/>
  <c r="M21" i="40"/>
  <c r="K21" i="40"/>
  <c r="I21" i="40"/>
  <c r="G21" i="40"/>
  <c r="T21" i="40" s="1"/>
  <c r="E21" i="40"/>
  <c r="S21" i="40" s="1"/>
  <c r="B21" i="40"/>
  <c r="K20" i="40"/>
  <c r="I20" i="40"/>
  <c r="B24" i="40" s="1"/>
  <c r="G20" i="40"/>
  <c r="E20" i="40"/>
  <c r="B22" i="40" s="1"/>
  <c r="C20" i="40"/>
  <c r="B19" i="40"/>
  <c r="K18" i="40"/>
  <c r="I18" i="40"/>
  <c r="G18" i="40"/>
  <c r="E18" i="40"/>
  <c r="C18" i="40"/>
  <c r="M17" i="40"/>
  <c r="I17" i="40"/>
  <c r="R17" i="40" s="1"/>
  <c r="G17" i="40"/>
  <c r="E17" i="40"/>
  <c r="T17" i="40" s="1"/>
  <c r="C17" i="40"/>
  <c r="M16" i="40"/>
  <c r="K16" i="40"/>
  <c r="G16" i="40"/>
  <c r="E16" i="40"/>
  <c r="C16" i="40"/>
  <c r="R15" i="40"/>
  <c r="M15" i="40"/>
  <c r="K15" i="40"/>
  <c r="I15" i="40"/>
  <c r="E15" i="40"/>
  <c r="T15" i="40" s="1"/>
  <c r="C15" i="40"/>
  <c r="S15" i="40" s="1"/>
  <c r="M14" i="40"/>
  <c r="K14" i="40"/>
  <c r="I14" i="40"/>
  <c r="G14" i="40"/>
  <c r="C14" i="40"/>
  <c r="M13" i="40"/>
  <c r="K13" i="40"/>
  <c r="I13" i="40"/>
  <c r="G13" i="40"/>
  <c r="T13" i="40" s="1"/>
  <c r="E13" i="40"/>
  <c r="M12" i="40"/>
  <c r="B18" i="40" s="1"/>
  <c r="K12" i="40"/>
  <c r="B17" i="40" s="1"/>
  <c r="I12" i="40"/>
  <c r="B16" i="40" s="1"/>
  <c r="G12" i="40"/>
  <c r="B15" i="40" s="1"/>
  <c r="E12" i="40"/>
  <c r="B14" i="40" s="1"/>
  <c r="C12" i="40"/>
  <c r="B13" i="40" s="1"/>
  <c r="B11" i="40"/>
  <c r="K10" i="40"/>
  <c r="I10" i="40"/>
  <c r="G10" i="40"/>
  <c r="E10" i="40"/>
  <c r="C10" i="40"/>
  <c r="S10" i="40" s="1"/>
  <c r="M9" i="40"/>
  <c r="I9" i="40"/>
  <c r="G9" i="40"/>
  <c r="E9" i="40"/>
  <c r="C9" i="40"/>
  <c r="M8" i="40"/>
  <c r="K8" i="40"/>
  <c r="R8" i="40" s="1"/>
  <c r="G8" i="40"/>
  <c r="E8" i="40"/>
  <c r="T8" i="40" s="1"/>
  <c r="C8" i="40"/>
  <c r="M7" i="40"/>
  <c r="K7" i="40"/>
  <c r="I7" i="40"/>
  <c r="E7" i="40"/>
  <c r="C7" i="40"/>
  <c r="R6" i="40"/>
  <c r="M6" i="40"/>
  <c r="K6" i="40"/>
  <c r="I6" i="40"/>
  <c r="G6" i="40"/>
  <c r="T6" i="40" s="1"/>
  <c r="C6" i="40"/>
  <c r="S6" i="40" s="1"/>
  <c r="M5" i="40"/>
  <c r="K5" i="40"/>
  <c r="I5" i="40"/>
  <c r="G5" i="40"/>
  <c r="E5" i="40"/>
  <c r="M4" i="40"/>
  <c r="B10" i="40" s="1"/>
  <c r="K4" i="40"/>
  <c r="B9" i="40" s="1"/>
  <c r="I4" i="40"/>
  <c r="B8" i="40" s="1"/>
  <c r="G4" i="40"/>
  <c r="B7" i="40" s="1"/>
  <c r="E4" i="40"/>
  <c r="B6" i="40" s="1"/>
  <c r="C4" i="40"/>
  <c r="B5" i="40" s="1"/>
  <c r="B3" i="40"/>
  <c r="B35" i="39"/>
  <c r="K36" i="39"/>
  <c r="I36" i="39"/>
  <c r="B40" i="39" s="1"/>
  <c r="G36" i="39"/>
  <c r="E36" i="39"/>
  <c r="C36" i="39"/>
  <c r="K42" i="39"/>
  <c r="I42" i="39"/>
  <c r="G42" i="39"/>
  <c r="E42" i="39"/>
  <c r="C42" i="39"/>
  <c r="T42" i="39" s="1"/>
  <c r="M41" i="39"/>
  <c r="I41" i="39"/>
  <c r="G41" i="39"/>
  <c r="E41" i="39"/>
  <c r="C41" i="39"/>
  <c r="T41" i="39" s="1"/>
  <c r="M40" i="39"/>
  <c r="K40" i="39"/>
  <c r="G40" i="39"/>
  <c r="E40" i="39"/>
  <c r="C40" i="39"/>
  <c r="S40" i="39" s="1"/>
  <c r="M39" i="39"/>
  <c r="K39" i="39"/>
  <c r="I39" i="39"/>
  <c r="E39" i="39"/>
  <c r="C39" i="39"/>
  <c r="T39" i="39" s="1"/>
  <c r="M38" i="39"/>
  <c r="K38" i="39"/>
  <c r="I38" i="39"/>
  <c r="G38" i="39"/>
  <c r="S38" i="39"/>
  <c r="B38" i="39"/>
  <c r="M37" i="39"/>
  <c r="K37" i="39"/>
  <c r="I37" i="39"/>
  <c r="G37" i="39"/>
  <c r="E37" i="39"/>
  <c r="T37" i="39" s="1"/>
  <c r="B41" i="39"/>
  <c r="B39" i="39"/>
  <c r="B37" i="39"/>
  <c r="M22" i="2"/>
  <c r="K22" i="2"/>
  <c r="G22" i="2"/>
  <c r="E22" i="2"/>
  <c r="C22" i="2"/>
  <c r="M21" i="2"/>
  <c r="K21" i="2"/>
  <c r="I21" i="2"/>
  <c r="E21" i="2"/>
  <c r="C21" i="2"/>
  <c r="M20" i="2"/>
  <c r="K20" i="2"/>
  <c r="I20" i="2"/>
  <c r="G20" i="2"/>
  <c r="C20" i="2"/>
  <c r="M19" i="2"/>
  <c r="K19" i="2"/>
  <c r="I19" i="2"/>
  <c r="G19" i="2"/>
  <c r="E19" i="2"/>
  <c r="M15" i="2"/>
  <c r="K15" i="2"/>
  <c r="G15" i="2"/>
  <c r="E15" i="2"/>
  <c r="C15" i="2"/>
  <c r="M14" i="2"/>
  <c r="K14" i="2"/>
  <c r="I14" i="2"/>
  <c r="E14" i="2"/>
  <c r="C14" i="2"/>
  <c r="M13" i="2"/>
  <c r="K13" i="2"/>
  <c r="I13" i="2"/>
  <c r="G13" i="2"/>
  <c r="C13" i="2"/>
  <c r="M12" i="2"/>
  <c r="K12" i="2"/>
  <c r="I12" i="2"/>
  <c r="G12" i="2"/>
  <c r="E12" i="2"/>
  <c r="M8" i="2"/>
  <c r="K8" i="2"/>
  <c r="G8" i="2"/>
  <c r="E8" i="2"/>
  <c r="C8" i="2"/>
  <c r="M7" i="2"/>
  <c r="K7" i="2"/>
  <c r="I7" i="2"/>
  <c r="E7" i="2"/>
  <c r="C7" i="2"/>
  <c r="M6" i="2"/>
  <c r="K6" i="2"/>
  <c r="I6" i="2"/>
  <c r="G6" i="2"/>
  <c r="M5" i="2"/>
  <c r="K5" i="2"/>
  <c r="I5" i="2"/>
  <c r="G5" i="2"/>
  <c r="K34" i="39"/>
  <c r="I34" i="39"/>
  <c r="G34" i="39"/>
  <c r="E34" i="39"/>
  <c r="C34" i="39"/>
  <c r="T34" i="39" s="1"/>
  <c r="M33" i="39"/>
  <c r="I33" i="39"/>
  <c r="G33" i="39"/>
  <c r="E33" i="39"/>
  <c r="T33" i="39" s="1"/>
  <c r="C33" i="39"/>
  <c r="S33" i="39" s="1"/>
  <c r="M32" i="39"/>
  <c r="K32" i="39"/>
  <c r="G32" i="39"/>
  <c r="E32" i="39"/>
  <c r="C32" i="39"/>
  <c r="T32" i="39" s="1"/>
  <c r="M31" i="39"/>
  <c r="K31" i="39"/>
  <c r="I31" i="39"/>
  <c r="E31" i="39"/>
  <c r="C31" i="39"/>
  <c r="S31" i="39" s="1"/>
  <c r="M30" i="39"/>
  <c r="K30" i="39"/>
  <c r="I30" i="39"/>
  <c r="G30" i="39"/>
  <c r="C30" i="39"/>
  <c r="T30" i="39" s="1"/>
  <c r="M29" i="39"/>
  <c r="K29" i="39"/>
  <c r="I29" i="39"/>
  <c r="G29" i="39"/>
  <c r="T29" i="39" s="1"/>
  <c r="E29" i="39"/>
  <c r="S29" i="39" s="1"/>
  <c r="K28" i="39"/>
  <c r="B33" i="39" s="1"/>
  <c r="I28" i="39"/>
  <c r="B32" i="39" s="1"/>
  <c r="G28" i="39"/>
  <c r="B31" i="39" s="1"/>
  <c r="E28" i="39"/>
  <c r="B30" i="39" s="1"/>
  <c r="C28" i="39"/>
  <c r="B29" i="39" s="1"/>
  <c r="B27" i="39"/>
  <c r="R26" i="39"/>
  <c r="K26" i="39"/>
  <c r="I26" i="39"/>
  <c r="G26" i="39"/>
  <c r="E26" i="39"/>
  <c r="T26" i="39" s="1"/>
  <c r="C26" i="39"/>
  <c r="S26" i="39" s="1"/>
  <c r="M25" i="39"/>
  <c r="I25" i="39"/>
  <c r="R25" i="39" s="1"/>
  <c r="G25" i="39"/>
  <c r="E25" i="39"/>
  <c r="T25" i="39" s="1"/>
  <c r="C25" i="39"/>
  <c r="M24" i="39"/>
  <c r="K24" i="39"/>
  <c r="G24" i="39"/>
  <c r="E24" i="39"/>
  <c r="C24" i="39"/>
  <c r="M23" i="39"/>
  <c r="K23" i="39"/>
  <c r="I23" i="39"/>
  <c r="R23" i="39" s="1"/>
  <c r="E23" i="39"/>
  <c r="C23" i="39"/>
  <c r="S23" i="39" s="1"/>
  <c r="M22" i="39"/>
  <c r="K22" i="39"/>
  <c r="I22" i="39"/>
  <c r="G22" i="39"/>
  <c r="C22" i="39"/>
  <c r="R21" i="39"/>
  <c r="M21" i="39"/>
  <c r="K21" i="39"/>
  <c r="I21" i="39"/>
  <c r="G21" i="39"/>
  <c r="T21" i="39" s="1"/>
  <c r="E21" i="39"/>
  <c r="S21" i="39" s="1"/>
  <c r="K20" i="39"/>
  <c r="B25" i="39" s="1"/>
  <c r="I20" i="39"/>
  <c r="B24" i="39" s="1"/>
  <c r="G20" i="39"/>
  <c r="B23" i="39" s="1"/>
  <c r="E20" i="39"/>
  <c r="B22" i="39" s="1"/>
  <c r="C20" i="39"/>
  <c r="B21" i="39" s="1"/>
  <c r="B19" i="39"/>
  <c r="K18" i="39"/>
  <c r="I18" i="39"/>
  <c r="G18" i="39"/>
  <c r="E18" i="39"/>
  <c r="C18" i="39"/>
  <c r="R17" i="39"/>
  <c r="M17" i="39"/>
  <c r="I17" i="39"/>
  <c r="G17" i="39"/>
  <c r="E17" i="39"/>
  <c r="T17" i="39" s="1"/>
  <c r="C17" i="39"/>
  <c r="S17" i="39" s="1"/>
  <c r="M16" i="39"/>
  <c r="K16" i="39"/>
  <c r="G16" i="39"/>
  <c r="E16" i="39"/>
  <c r="C16" i="39"/>
  <c r="M15" i="39"/>
  <c r="K15" i="39"/>
  <c r="I15" i="39"/>
  <c r="R15" i="39" s="1"/>
  <c r="E15" i="39"/>
  <c r="C15" i="39"/>
  <c r="S15" i="39" s="1"/>
  <c r="M14" i="39"/>
  <c r="K14" i="39"/>
  <c r="I14" i="39"/>
  <c r="G14" i="39"/>
  <c r="C14" i="39"/>
  <c r="M13" i="39"/>
  <c r="K13" i="39"/>
  <c r="I13" i="39"/>
  <c r="G13" i="39"/>
  <c r="E13" i="39"/>
  <c r="S13" i="39" s="1"/>
  <c r="K12" i="39"/>
  <c r="B17" i="39" s="1"/>
  <c r="I12" i="39"/>
  <c r="B16" i="39" s="1"/>
  <c r="G12" i="39"/>
  <c r="B15" i="39" s="1"/>
  <c r="E12" i="39"/>
  <c r="B14" i="39" s="1"/>
  <c r="C12" i="39"/>
  <c r="B13" i="39" s="1"/>
  <c r="B11" i="39"/>
  <c r="K10" i="39"/>
  <c r="I10" i="39"/>
  <c r="R10" i="39" s="1"/>
  <c r="G10" i="39"/>
  <c r="E10" i="39"/>
  <c r="T10" i="39" s="1"/>
  <c r="C10" i="39"/>
  <c r="S10" i="39" s="1"/>
  <c r="I9" i="39"/>
  <c r="G9" i="39"/>
  <c r="E9" i="39"/>
  <c r="C9" i="39"/>
  <c r="S9" i="39" s="1"/>
  <c r="K8" i="39"/>
  <c r="G8" i="39"/>
  <c r="R8" i="39" s="1"/>
  <c r="E8" i="39"/>
  <c r="C8" i="39"/>
  <c r="S8" i="39" s="1"/>
  <c r="K7" i="39"/>
  <c r="I7" i="39"/>
  <c r="E7" i="39"/>
  <c r="C7" i="39"/>
  <c r="K6" i="39"/>
  <c r="I6" i="39"/>
  <c r="G6" i="39"/>
  <c r="C6" i="39"/>
  <c r="S6" i="39" s="1"/>
  <c r="K5" i="39"/>
  <c r="I5" i="39"/>
  <c r="G5" i="39"/>
  <c r="E5" i="39"/>
  <c r="S5" i="39" s="1"/>
  <c r="M4" i="39"/>
  <c r="B10" i="39" s="1"/>
  <c r="K4" i="39"/>
  <c r="B9" i="39" s="1"/>
  <c r="I4" i="39"/>
  <c r="B8" i="39" s="1"/>
  <c r="G4" i="39"/>
  <c r="B7" i="39" s="1"/>
  <c r="E4" i="39"/>
  <c r="B6" i="39" s="1"/>
  <c r="C4" i="39"/>
  <c r="B5" i="39" s="1"/>
  <c r="B3" i="39"/>
  <c r="B2" i="39"/>
  <c r="S7" i="38"/>
  <c r="S5" i="38"/>
  <c r="M4" i="38"/>
  <c r="B10" i="38" s="1"/>
  <c r="K4" i="38"/>
  <c r="B9" i="38" s="1"/>
  <c r="I4" i="38"/>
  <c r="B8" i="38" s="1"/>
  <c r="G4" i="38"/>
  <c r="B7" i="38" s="1"/>
  <c r="E4" i="38"/>
  <c r="B6" i="38" s="1"/>
  <c r="C4" i="38"/>
  <c r="B5" i="38" s="1"/>
  <c r="B3" i="38"/>
  <c r="T18" i="38"/>
  <c r="T17" i="38"/>
  <c r="T16" i="38"/>
  <c r="T15" i="38"/>
  <c r="T14" i="38"/>
  <c r="T13" i="38"/>
  <c r="M12" i="38"/>
  <c r="B18" i="38" s="1"/>
  <c r="K12" i="38"/>
  <c r="B17" i="38" s="1"/>
  <c r="I12" i="38"/>
  <c r="B16" i="38" s="1"/>
  <c r="G12" i="38"/>
  <c r="B15" i="38" s="1"/>
  <c r="E12" i="38"/>
  <c r="B14" i="38" s="1"/>
  <c r="C12" i="38"/>
  <c r="B13" i="38" s="1"/>
  <c r="B11" i="38"/>
  <c r="S25" i="38"/>
  <c r="S23" i="38"/>
  <c r="S21" i="38"/>
  <c r="K20" i="38"/>
  <c r="B25" i="38" s="1"/>
  <c r="I20" i="38"/>
  <c r="B24" i="38" s="1"/>
  <c r="G20" i="38"/>
  <c r="B23" i="38" s="1"/>
  <c r="E20" i="38"/>
  <c r="B22" i="38" s="1"/>
  <c r="C20" i="38"/>
  <c r="B21" i="38" s="1"/>
  <c r="B19" i="38"/>
  <c r="B27" i="38"/>
  <c r="G28" i="38"/>
  <c r="B31" i="38" s="1"/>
  <c r="E28" i="38"/>
  <c r="B30" i="38" s="1"/>
  <c r="M28" i="38"/>
  <c r="K28" i="38"/>
  <c r="B33" i="38" s="1"/>
  <c r="I28" i="38"/>
  <c r="B32" i="38" s="1"/>
  <c r="C28" i="38"/>
  <c r="B29" i="38" s="1"/>
  <c r="B34" i="38"/>
  <c r="B2" i="38"/>
  <c r="B8" i="37"/>
  <c r="B2" i="37"/>
  <c r="G13" i="37"/>
  <c r="E13" i="37"/>
  <c r="C13" i="37"/>
  <c r="I12" i="37"/>
  <c r="E12" i="37"/>
  <c r="C12" i="37"/>
  <c r="I11" i="37"/>
  <c r="G11" i="37"/>
  <c r="C11" i="37"/>
  <c r="I10" i="37"/>
  <c r="G10" i="37"/>
  <c r="E10" i="37"/>
  <c r="G9" i="37"/>
  <c r="B12" i="37" s="1"/>
  <c r="E9" i="37"/>
  <c r="B11" i="37" s="1"/>
  <c r="C9" i="37"/>
  <c r="B10" i="37" s="1"/>
  <c r="G7" i="37"/>
  <c r="E7" i="37"/>
  <c r="C7" i="37"/>
  <c r="I6" i="37"/>
  <c r="E6" i="37"/>
  <c r="C6" i="37"/>
  <c r="I5" i="37"/>
  <c r="G5" i="37"/>
  <c r="C5" i="37"/>
  <c r="I4" i="37"/>
  <c r="G4" i="37"/>
  <c r="E4" i="37"/>
  <c r="G3" i="37"/>
  <c r="B6" i="37" s="1"/>
  <c r="E3" i="37"/>
  <c r="B5" i="37" s="1"/>
  <c r="C3" i="37"/>
  <c r="B4" i="37" s="1"/>
  <c r="T31" i="39" l="1"/>
  <c r="T23" i="39"/>
  <c r="T15" i="39"/>
  <c r="T8" i="39"/>
  <c r="P8" i="39" s="1"/>
  <c r="T38" i="39"/>
  <c r="R29" i="39"/>
  <c r="P29" i="39" s="1"/>
  <c r="T13" i="39"/>
  <c r="R13" i="39"/>
  <c r="P13" i="39" s="1"/>
  <c r="T6" i="39"/>
  <c r="R6" i="39"/>
  <c r="S17" i="40"/>
  <c r="P17" i="40" s="1"/>
  <c r="S8" i="40"/>
  <c r="P8" i="40" s="1"/>
  <c r="S13" i="40"/>
  <c r="R13" i="40"/>
  <c r="P13" i="40" s="1"/>
  <c r="T10" i="40"/>
  <c r="R10" i="40"/>
  <c r="P10" i="40" s="1"/>
  <c r="S25" i="39"/>
  <c r="P25" i="39" s="1"/>
  <c r="T40" i="39"/>
  <c r="S9" i="38"/>
  <c r="P6" i="40"/>
  <c r="P15" i="40"/>
  <c r="P21" i="40"/>
  <c r="P23" i="40"/>
  <c r="P25" i="40"/>
  <c r="P26" i="40"/>
  <c r="T5" i="40"/>
  <c r="R5" i="40"/>
  <c r="S5" i="40"/>
  <c r="T7" i="40"/>
  <c r="R7" i="40"/>
  <c r="S7" i="40"/>
  <c r="T9" i="40"/>
  <c r="R9" i="40"/>
  <c r="S9" i="40"/>
  <c r="T14" i="40"/>
  <c r="R14" i="40"/>
  <c r="S14" i="40"/>
  <c r="T16" i="40"/>
  <c r="R16" i="40"/>
  <c r="S16" i="40"/>
  <c r="T18" i="40"/>
  <c r="R18" i="40"/>
  <c r="S18" i="40"/>
  <c r="T22" i="40"/>
  <c r="R22" i="40"/>
  <c r="P22" i="40" s="1"/>
  <c r="S22" i="40"/>
  <c r="T24" i="40"/>
  <c r="R24" i="40"/>
  <c r="S24" i="40"/>
  <c r="S30" i="40"/>
  <c r="R31" i="40"/>
  <c r="P31" i="40" s="1"/>
  <c r="S32" i="40"/>
  <c r="R33" i="40"/>
  <c r="P33" i="40" s="1"/>
  <c r="S34" i="40"/>
  <c r="R30" i="40"/>
  <c r="P30" i="40" s="1"/>
  <c r="Q29" i="40" s="1"/>
  <c r="R32" i="40"/>
  <c r="P32" i="40" s="1"/>
  <c r="R34" i="40"/>
  <c r="P34" i="40" s="1"/>
  <c r="Q34" i="40" s="1"/>
  <c r="S37" i="39"/>
  <c r="R38" i="39"/>
  <c r="P38" i="39" s="1"/>
  <c r="S39" i="39"/>
  <c r="R40" i="39"/>
  <c r="S41" i="39"/>
  <c r="S42" i="39"/>
  <c r="R37" i="39"/>
  <c r="R39" i="39"/>
  <c r="R41" i="39"/>
  <c r="P41" i="39" s="1"/>
  <c r="R42" i="39"/>
  <c r="P10" i="39"/>
  <c r="P15" i="39"/>
  <c r="P17" i="39"/>
  <c r="P21" i="39"/>
  <c r="P23" i="39"/>
  <c r="T5" i="39"/>
  <c r="R5" i="39"/>
  <c r="T7" i="39"/>
  <c r="R7" i="39"/>
  <c r="S7" i="39"/>
  <c r="T14" i="39"/>
  <c r="R14" i="39"/>
  <c r="S14" i="39"/>
  <c r="T16" i="39"/>
  <c r="R16" i="39"/>
  <c r="S16" i="39"/>
  <c r="T18" i="39"/>
  <c r="R18" i="39"/>
  <c r="S18" i="39"/>
  <c r="T22" i="39"/>
  <c r="R22" i="39"/>
  <c r="S22" i="39"/>
  <c r="T24" i="39"/>
  <c r="R24" i="39"/>
  <c r="S24" i="39"/>
  <c r="T9" i="39"/>
  <c r="R9" i="39"/>
  <c r="P9" i="39" s="1"/>
  <c r="S30" i="39"/>
  <c r="R31" i="39"/>
  <c r="P31" i="39" s="1"/>
  <c r="S32" i="39"/>
  <c r="R33" i="39"/>
  <c r="P33" i="39" s="1"/>
  <c r="S34" i="39"/>
  <c r="R30" i="39"/>
  <c r="P30" i="39" s="1"/>
  <c r="R32" i="39"/>
  <c r="P32" i="39" s="1"/>
  <c r="R34" i="39"/>
  <c r="T21" i="38"/>
  <c r="T22" i="38"/>
  <c r="T23" i="38"/>
  <c r="T24" i="38"/>
  <c r="T25" i="38"/>
  <c r="T26" i="38"/>
  <c r="S13" i="38"/>
  <c r="S15" i="38"/>
  <c r="S17" i="38"/>
  <c r="T5" i="38"/>
  <c r="T6" i="38"/>
  <c r="T7" i="38"/>
  <c r="T8" i="38"/>
  <c r="T9" i="38"/>
  <c r="T10" i="38"/>
  <c r="R5" i="38"/>
  <c r="S6" i="38"/>
  <c r="R7" i="38"/>
  <c r="S8" i="38"/>
  <c r="R9" i="38"/>
  <c r="S10" i="38"/>
  <c r="R6" i="38"/>
  <c r="R8" i="38"/>
  <c r="P8" i="38" s="1"/>
  <c r="R10" i="38"/>
  <c r="R13" i="38"/>
  <c r="P13" i="38" s="1"/>
  <c r="S14" i="38"/>
  <c r="R15" i="38"/>
  <c r="S16" i="38"/>
  <c r="R17" i="38"/>
  <c r="P17" i="38" s="1"/>
  <c r="S18" i="38"/>
  <c r="R14" i="38"/>
  <c r="R16" i="38"/>
  <c r="P16" i="38" s="1"/>
  <c r="R18" i="38"/>
  <c r="R21" i="38"/>
  <c r="P21" i="38" s="1"/>
  <c r="S22" i="38"/>
  <c r="R23" i="38"/>
  <c r="S24" i="38"/>
  <c r="R25" i="38"/>
  <c r="P25" i="38" s="1"/>
  <c r="S26" i="38"/>
  <c r="R22" i="38"/>
  <c r="R24" i="38"/>
  <c r="R26" i="38"/>
  <c r="T34" i="38"/>
  <c r="S34" i="38"/>
  <c r="R34" i="38"/>
  <c r="T29" i="38"/>
  <c r="T30" i="38"/>
  <c r="T31" i="38"/>
  <c r="T32" i="38"/>
  <c r="S33" i="38"/>
  <c r="S30" i="38"/>
  <c r="S32" i="38"/>
  <c r="S29" i="38"/>
  <c r="R30" i="38"/>
  <c r="S31" i="38"/>
  <c r="R32" i="38"/>
  <c r="P32" i="38" s="1"/>
  <c r="R33" i="38"/>
  <c r="T33" i="38"/>
  <c r="R29" i="38"/>
  <c r="R31" i="38"/>
  <c r="P5" i="37"/>
  <c r="P6" i="37"/>
  <c r="O11" i="37"/>
  <c r="P13" i="37"/>
  <c r="P4" i="37"/>
  <c r="O5" i="37"/>
  <c r="P7" i="37"/>
  <c r="P10" i="37"/>
  <c r="P11" i="37"/>
  <c r="P12" i="37"/>
  <c r="O4" i="37"/>
  <c r="N5" i="37"/>
  <c r="O6" i="37"/>
  <c r="O7" i="37"/>
  <c r="O10" i="37"/>
  <c r="N11" i="37"/>
  <c r="O12" i="37"/>
  <c r="O13" i="37"/>
  <c r="N4" i="37"/>
  <c r="L4" i="37" s="1"/>
  <c r="N6" i="37"/>
  <c r="N7" i="37"/>
  <c r="N10" i="37"/>
  <c r="N12" i="37"/>
  <c r="N13" i="37"/>
  <c r="L13" i="37" s="1"/>
  <c r="I9" i="33"/>
  <c r="B13" i="33" s="1"/>
  <c r="I3" i="33"/>
  <c r="B7" i="33" s="1"/>
  <c r="G13" i="33"/>
  <c r="E13" i="33"/>
  <c r="C13" i="33"/>
  <c r="I12" i="33"/>
  <c r="E12" i="33"/>
  <c r="C12" i="33"/>
  <c r="P12" i="33" s="1"/>
  <c r="I11" i="33"/>
  <c r="G11" i="33"/>
  <c r="P11" i="33" s="1"/>
  <c r="C11" i="33"/>
  <c r="I10" i="33"/>
  <c r="G10" i="33"/>
  <c r="E10" i="33"/>
  <c r="G9" i="33"/>
  <c r="B12" i="33" s="1"/>
  <c r="E9" i="33"/>
  <c r="B11" i="33" s="1"/>
  <c r="C9" i="33"/>
  <c r="B10" i="33" s="1"/>
  <c r="G7" i="33"/>
  <c r="E7" i="33"/>
  <c r="C7" i="33"/>
  <c r="I6" i="33"/>
  <c r="E6" i="33"/>
  <c r="C6" i="33"/>
  <c r="P6" i="33" s="1"/>
  <c r="I5" i="33"/>
  <c r="G5" i="33"/>
  <c r="C5" i="33"/>
  <c r="I4" i="33"/>
  <c r="G4" i="33"/>
  <c r="E4" i="33"/>
  <c r="G3" i="33"/>
  <c r="B6" i="33" s="1"/>
  <c r="E3" i="33"/>
  <c r="B5" i="33" s="1"/>
  <c r="C3" i="33"/>
  <c r="B4" i="33" s="1"/>
  <c r="P37" i="39" l="1"/>
  <c r="P14" i="39"/>
  <c r="P6" i="39"/>
  <c r="P16" i="40"/>
  <c r="P9" i="40"/>
  <c r="P5" i="40"/>
  <c r="P5" i="33"/>
  <c r="P39" i="39"/>
  <c r="P40" i="39"/>
  <c r="P23" i="38"/>
  <c r="P5" i="38"/>
  <c r="P7" i="38"/>
  <c r="P9" i="38"/>
  <c r="L10" i="37"/>
  <c r="L6" i="37"/>
  <c r="L11" i="37"/>
  <c r="M10" i="37" s="1"/>
  <c r="L5" i="37"/>
  <c r="M4" i="37" s="1"/>
  <c r="Q32" i="40"/>
  <c r="P24" i="40"/>
  <c r="Q24" i="40" s="1"/>
  <c r="P18" i="40"/>
  <c r="Q18" i="40" s="1"/>
  <c r="P14" i="40"/>
  <c r="P7" i="40"/>
  <c r="Q7" i="40" s="1"/>
  <c r="Q25" i="40"/>
  <c r="Q21" i="40"/>
  <c r="Q30" i="40"/>
  <c r="Q33" i="40"/>
  <c r="Q31" i="40"/>
  <c r="Q22" i="40"/>
  <c r="Q9" i="40"/>
  <c r="Q26" i="40"/>
  <c r="Q23" i="40"/>
  <c r="Q17" i="40"/>
  <c r="Q15" i="40"/>
  <c r="Q40" i="39"/>
  <c r="Q39" i="39"/>
  <c r="Q38" i="39"/>
  <c r="Q41" i="39"/>
  <c r="Q37" i="39"/>
  <c r="Q30" i="39"/>
  <c r="Q33" i="39"/>
  <c r="Q31" i="39"/>
  <c r="Q32" i="39"/>
  <c r="P24" i="39"/>
  <c r="Q29" i="39"/>
  <c r="P22" i="39"/>
  <c r="Q22" i="39" s="1"/>
  <c r="P16" i="39"/>
  <c r="Q16" i="39" s="1"/>
  <c r="P7" i="39"/>
  <c r="Q7" i="39" s="1"/>
  <c r="P5" i="39"/>
  <c r="Q15" i="39"/>
  <c r="P31" i="38"/>
  <c r="P26" i="38"/>
  <c r="P22" i="38"/>
  <c r="P10" i="38"/>
  <c r="P6" i="38"/>
  <c r="P24" i="38"/>
  <c r="P18" i="38"/>
  <c r="P14" i="38"/>
  <c r="P15" i="38"/>
  <c r="Q22" i="38"/>
  <c r="Q6" i="38"/>
  <c r="Q17" i="38"/>
  <c r="Q24" i="38"/>
  <c r="Q26" i="38"/>
  <c r="Q25" i="38"/>
  <c r="Q23" i="38"/>
  <c r="Q21" i="38"/>
  <c r="P34" i="38"/>
  <c r="P33" i="38"/>
  <c r="P30" i="38"/>
  <c r="P29" i="38"/>
  <c r="L12" i="37"/>
  <c r="L7" i="37"/>
  <c r="P4" i="33"/>
  <c r="O5" i="33"/>
  <c r="P7" i="33"/>
  <c r="P10" i="33"/>
  <c r="O11" i="33"/>
  <c r="P13" i="33"/>
  <c r="O4" i="33"/>
  <c r="N5" i="33"/>
  <c r="O6" i="33"/>
  <c r="O7" i="33"/>
  <c r="O10" i="33"/>
  <c r="N11" i="33"/>
  <c r="O12" i="33"/>
  <c r="O13" i="33"/>
  <c r="N4" i="33"/>
  <c r="N6" i="33"/>
  <c r="N7" i="33"/>
  <c r="L7" i="33" s="1"/>
  <c r="N10" i="33"/>
  <c r="N12" i="33"/>
  <c r="L12" i="33" s="1"/>
  <c r="N13" i="33"/>
  <c r="Q7" i="38" l="1"/>
  <c r="Q10" i="38"/>
  <c r="Q17" i="39"/>
  <c r="Q14" i="39"/>
  <c r="Q6" i="40"/>
  <c r="Q10" i="40"/>
  <c r="L5" i="33"/>
  <c r="M7" i="37"/>
  <c r="Q18" i="38"/>
  <c r="Q13" i="38"/>
  <c r="Q16" i="38"/>
  <c r="Q5" i="38"/>
  <c r="Q9" i="38"/>
  <c r="Q8" i="38"/>
  <c r="M6" i="37"/>
  <c r="M5" i="37"/>
  <c r="M12" i="37"/>
  <c r="Q8" i="40"/>
  <c r="Q5" i="40"/>
  <c r="Q16" i="40"/>
  <c r="Q13" i="40"/>
  <c r="Q14" i="40"/>
  <c r="Q21" i="39"/>
  <c r="Q24" i="39"/>
  <c r="Q9" i="39"/>
  <c r="Q6" i="39"/>
  <c r="Q8" i="39"/>
  <c r="Q23" i="39"/>
  <c r="Q5" i="39"/>
  <c r="Q10" i="39"/>
  <c r="Q13" i="39"/>
  <c r="Q25" i="39"/>
  <c r="Q14" i="38"/>
  <c r="Q15" i="38"/>
  <c r="Q30" i="38"/>
  <c r="Q29" i="38"/>
  <c r="Q34" i="38"/>
  <c r="Q31" i="38"/>
  <c r="Q33" i="38"/>
  <c r="Q32" i="38"/>
  <c r="M11" i="37"/>
  <c r="M13" i="37"/>
  <c r="L10" i="33"/>
  <c r="L6" i="33"/>
  <c r="L11" i="33"/>
  <c r="L4" i="33"/>
  <c r="M7" i="33" s="1"/>
  <c r="L13" i="33"/>
  <c r="M13" i="33" s="1"/>
  <c r="M4" i="33" l="1"/>
  <c r="M5" i="33"/>
  <c r="M6" i="33"/>
  <c r="M11" i="33"/>
  <c r="M10" i="33"/>
  <c r="M12" i="33"/>
  <c r="K17" i="32" l="1"/>
  <c r="I17" i="32"/>
  <c r="G17" i="32"/>
  <c r="E17" i="32"/>
  <c r="C17" i="32"/>
  <c r="S17" i="32" s="1"/>
  <c r="M16" i="32"/>
  <c r="I16" i="32"/>
  <c r="G16" i="32"/>
  <c r="E16" i="32"/>
  <c r="C16" i="32"/>
  <c r="M15" i="32"/>
  <c r="K15" i="32"/>
  <c r="G15" i="32"/>
  <c r="E15" i="32"/>
  <c r="C15" i="32"/>
  <c r="M14" i="32"/>
  <c r="K14" i="32"/>
  <c r="I14" i="32"/>
  <c r="E14" i="32"/>
  <c r="C14" i="32"/>
  <c r="M13" i="32"/>
  <c r="K13" i="32"/>
  <c r="I13" i="32"/>
  <c r="G13" i="32"/>
  <c r="C13" i="32"/>
  <c r="S13" i="32" s="1"/>
  <c r="M12" i="32"/>
  <c r="K12" i="32"/>
  <c r="I12" i="32"/>
  <c r="G12" i="32"/>
  <c r="T12" i="32" s="1"/>
  <c r="E12" i="32"/>
  <c r="M11" i="32"/>
  <c r="B17" i="32" s="1"/>
  <c r="K11" i="32"/>
  <c r="B16" i="32" s="1"/>
  <c r="I11" i="32"/>
  <c r="B15" i="32" s="1"/>
  <c r="G11" i="32"/>
  <c r="B14" i="32" s="1"/>
  <c r="E11" i="32"/>
  <c r="B13" i="32" s="1"/>
  <c r="C11" i="32"/>
  <c r="B12" i="32" s="1"/>
  <c r="B10" i="32"/>
  <c r="K9" i="32"/>
  <c r="I9" i="32"/>
  <c r="G9" i="32"/>
  <c r="E9" i="32"/>
  <c r="C9" i="32"/>
  <c r="R9" i="32" s="1"/>
  <c r="M8" i="32"/>
  <c r="I8" i="32"/>
  <c r="G8" i="32"/>
  <c r="E8" i="32"/>
  <c r="C8" i="32"/>
  <c r="S8" i="32" s="1"/>
  <c r="M7" i="32"/>
  <c r="K7" i="32"/>
  <c r="G7" i="32"/>
  <c r="E7" i="32"/>
  <c r="T7" i="32" s="1"/>
  <c r="C7" i="32"/>
  <c r="M6" i="32"/>
  <c r="K6" i="32"/>
  <c r="I6" i="32"/>
  <c r="E6" i="32"/>
  <c r="C6" i="32"/>
  <c r="M5" i="32"/>
  <c r="K5" i="32"/>
  <c r="I5" i="32"/>
  <c r="G5" i="32"/>
  <c r="C5" i="32"/>
  <c r="M4" i="32"/>
  <c r="K4" i="32"/>
  <c r="I4" i="32"/>
  <c r="G4" i="32"/>
  <c r="E4" i="32"/>
  <c r="M3" i="32"/>
  <c r="B9" i="32" s="1"/>
  <c r="K3" i="32"/>
  <c r="B8" i="32" s="1"/>
  <c r="I3" i="32"/>
  <c r="B7" i="32" s="1"/>
  <c r="G3" i="32"/>
  <c r="B6" i="32" s="1"/>
  <c r="E3" i="32"/>
  <c r="B5" i="32" s="1"/>
  <c r="C3" i="32"/>
  <c r="B4" i="32" s="1"/>
  <c r="B2" i="32"/>
  <c r="B2" i="23"/>
  <c r="B10" i="23"/>
  <c r="C11" i="23"/>
  <c r="K17" i="23"/>
  <c r="I17" i="23"/>
  <c r="G17" i="23"/>
  <c r="E17" i="23"/>
  <c r="C17" i="23"/>
  <c r="M16" i="23"/>
  <c r="I16" i="23"/>
  <c r="G16" i="23"/>
  <c r="E16" i="23"/>
  <c r="C16" i="23"/>
  <c r="M15" i="23"/>
  <c r="K15" i="23"/>
  <c r="G15" i="23"/>
  <c r="E15" i="23"/>
  <c r="C15" i="23"/>
  <c r="M14" i="23"/>
  <c r="K14" i="23"/>
  <c r="I14" i="23"/>
  <c r="M13" i="23"/>
  <c r="K13" i="23"/>
  <c r="I13" i="23"/>
  <c r="M12" i="23"/>
  <c r="K12" i="23"/>
  <c r="I12" i="23"/>
  <c r="M11" i="23"/>
  <c r="B17" i="23" s="1"/>
  <c r="K11" i="23"/>
  <c r="B16" i="23" s="1"/>
  <c r="I11" i="23"/>
  <c r="B15" i="23" s="1"/>
  <c r="G11" i="23"/>
  <c r="B14" i="23" s="1"/>
  <c r="E11" i="23"/>
  <c r="B13" i="23" s="1"/>
  <c r="B12" i="23"/>
  <c r="M23" i="2"/>
  <c r="I23" i="2"/>
  <c r="G23" i="2"/>
  <c r="E23" i="2"/>
  <c r="C23" i="2"/>
  <c r="M16" i="2"/>
  <c r="I16" i="2"/>
  <c r="G16" i="2"/>
  <c r="E16" i="2"/>
  <c r="C16" i="2"/>
  <c r="M9" i="2"/>
  <c r="I9" i="2"/>
  <c r="G9" i="2"/>
  <c r="E9" i="2"/>
  <c r="C9" i="2"/>
  <c r="G15" i="28"/>
  <c r="B18" i="28" s="1"/>
  <c r="E15" i="28"/>
  <c r="B17" i="28" s="1"/>
  <c r="C15" i="28"/>
  <c r="B16" i="28" s="1"/>
  <c r="G19" i="28"/>
  <c r="E19" i="28"/>
  <c r="C19" i="28"/>
  <c r="I18" i="28"/>
  <c r="E18" i="28"/>
  <c r="C18" i="28"/>
  <c r="I17" i="28"/>
  <c r="G17" i="28"/>
  <c r="C17" i="28"/>
  <c r="I16" i="28"/>
  <c r="G16" i="28"/>
  <c r="E16" i="28"/>
  <c r="G13" i="28"/>
  <c r="E13" i="28"/>
  <c r="C13" i="28"/>
  <c r="I12" i="28"/>
  <c r="E12" i="28"/>
  <c r="C12" i="28"/>
  <c r="I11" i="28"/>
  <c r="G11" i="28"/>
  <c r="C11" i="28"/>
  <c r="I10" i="28"/>
  <c r="G10" i="28"/>
  <c r="E10" i="28"/>
  <c r="S4" i="32" l="1"/>
  <c r="T9" i="32"/>
  <c r="S16" i="32"/>
  <c r="T14" i="32"/>
  <c r="R14" i="32"/>
  <c r="S6" i="32"/>
  <c r="T5" i="32"/>
  <c r="R12" i="32"/>
  <c r="S7" i="32"/>
  <c r="R7" i="32"/>
  <c r="R5" i="32"/>
  <c r="P16" i="28"/>
  <c r="P17" i="28"/>
  <c r="O18" i="28"/>
  <c r="P19" i="28"/>
  <c r="S5" i="32"/>
  <c r="S9" i="32"/>
  <c r="S12" i="32"/>
  <c r="P12" i="32" s="1"/>
  <c r="S14" i="32"/>
  <c r="T16" i="32"/>
  <c r="P16" i="32" s="1"/>
  <c r="R16" i="32"/>
  <c r="O16" i="28"/>
  <c r="P18" i="28"/>
  <c r="T4" i="32"/>
  <c r="R4" i="32"/>
  <c r="T8" i="32"/>
  <c r="R8" i="32"/>
  <c r="T13" i="32"/>
  <c r="R13" i="32"/>
  <c r="T17" i="32"/>
  <c r="R17" i="32"/>
  <c r="T6" i="32"/>
  <c r="R6" i="32"/>
  <c r="T15" i="32"/>
  <c r="R15" i="32"/>
  <c r="S15" i="32"/>
  <c r="N16" i="28"/>
  <c r="L16" i="28" s="1"/>
  <c r="O17" i="28"/>
  <c r="N18" i="28"/>
  <c r="L18" i="28" s="1"/>
  <c r="O19" i="28"/>
  <c r="N17" i="28"/>
  <c r="N19" i="28"/>
  <c r="L19" i="28" s="1"/>
  <c r="P9" i="32" l="1"/>
  <c r="P7" i="32"/>
  <c r="P14" i="32"/>
  <c r="P5" i="32"/>
  <c r="P15" i="32"/>
  <c r="P6" i="32"/>
  <c r="P17" i="32"/>
  <c r="P13" i="32"/>
  <c r="Q16" i="32" s="1"/>
  <c r="P8" i="32"/>
  <c r="P4" i="32"/>
  <c r="Q4" i="32" s="1"/>
  <c r="L17" i="28"/>
  <c r="M17" i="28" s="1"/>
  <c r="I5" i="23"/>
  <c r="G8" i="23"/>
  <c r="Q14" i="32" l="1"/>
  <c r="Q9" i="32"/>
  <c r="Q13" i="32"/>
  <c r="M16" i="28"/>
  <c r="M18" i="28"/>
  <c r="M19" i="28"/>
  <c r="Q5" i="32"/>
  <c r="Q12" i="32"/>
  <c r="Q7" i="32"/>
  <c r="Q8" i="32"/>
  <c r="Q17" i="32"/>
  <c r="Q15" i="32"/>
  <c r="Q6" i="32"/>
  <c r="I6" i="23" l="1"/>
  <c r="G7" i="23"/>
  <c r="E26" i="2" l="1"/>
  <c r="C27" i="2"/>
  <c r="I28" i="2"/>
  <c r="G29" i="2"/>
  <c r="K29" i="2"/>
  <c r="I30" i="2"/>
  <c r="E7" i="28"/>
  <c r="I5" i="28"/>
  <c r="G5" i="28"/>
  <c r="G4" i="28"/>
  <c r="C6" i="28"/>
  <c r="E6" i="28"/>
  <c r="G7" i="28"/>
  <c r="I6" i="28"/>
  <c r="G30" i="2"/>
  <c r="K28" i="2"/>
  <c r="E6" i="23"/>
  <c r="G5" i="23" s="1"/>
  <c r="G9" i="23"/>
  <c r="M6" i="23"/>
  <c r="K5" i="23"/>
  <c r="E8" i="23"/>
  <c r="I4" i="28"/>
  <c r="C7" i="28"/>
  <c r="I4" i="23"/>
  <c r="C7" i="23"/>
  <c r="K27" i="2"/>
  <c r="E30" i="2"/>
  <c r="C30" i="2"/>
  <c r="E29" i="2"/>
  <c r="C29" i="2"/>
  <c r="E28" i="2"/>
  <c r="C28" i="2"/>
  <c r="I27" i="2"/>
  <c r="G27" i="2"/>
  <c r="K26" i="2"/>
  <c r="I26" i="2"/>
  <c r="G26" i="2"/>
  <c r="C5" i="28"/>
  <c r="E4" i="28"/>
  <c r="K6" i="23"/>
  <c r="K9" i="23"/>
  <c r="I9" i="23"/>
  <c r="E9" i="23"/>
  <c r="C9" i="23"/>
  <c r="M8" i="23"/>
  <c r="M7" i="23"/>
  <c r="I8" i="23"/>
  <c r="E7" i="23"/>
  <c r="C6" i="23"/>
  <c r="C5" i="23"/>
  <c r="M5" i="23"/>
  <c r="M4" i="23"/>
  <c r="K4" i="23"/>
  <c r="G4" i="23"/>
  <c r="E4" i="23"/>
  <c r="M3" i="23"/>
  <c r="B9" i="23" s="1"/>
  <c r="K3" i="23"/>
  <c r="B8" i="23" s="1"/>
  <c r="I3" i="23"/>
  <c r="B7" i="23" s="1"/>
  <c r="G3" i="23"/>
  <c r="B6" i="23" s="1"/>
  <c r="E3" i="23"/>
  <c r="B5" i="23" s="1"/>
  <c r="C3" i="23"/>
  <c r="B4" i="23" s="1"/>
  <c r="K7" i="23"/>
  <c r="B24" i="2"/>
  <c r="K18" i="2"/>
  <c r="B23" i="2" s="1"/>
  <c r="I18" i="2"/>
  <c r="B22" i="2" s="1"/>
  <c r="G18" i="2"/>
  <c r="B21" i="2" s="1"/>
  <c r="E18" i="2"/>
  <c r="B20" i="2" s="1"/>
  <c r="C18" i="2"/>
  <c r="B19" i="2" s="1"/>
  <c r="K11" i="2"/>
  <c r="B16" i="2" s="1"/>
  <c r="I11" i="2"/>
  <c r="B15" i="2" s="1"/>
  <c r="G11" i="2"/>
  <c r="B14" i="2" s="1"/>
  <c r="E11" i="2"/>
  <c r="B13" i="2" s="1"/>
  <c r="C11" i="2"/>
  <c r="B12" i="2" s="1"/>
  <c r="K4" i="2"/>
  <c r="B9" i="2" s="1"/>
  <c r="I4" i="2"/>
  <c r="B8" i="2" s="1"/>
  <c r="G4" i="2"/>
  <c r="B7" i="2" s="1"/>
  <c r="E4" i="2"/>
  <c r="B6" i="2" s="1"/>
  <c r="C4" i="2"/>
  <c r="B5" i="2" s="1"/>
  <c r="G9" i="28"/>
  <c r="B12" i="28" s="1"/>
  <c r="E9" i="28"/>
  <c r="B11" i="28" s="1"/>
  <c r="C9" i="28"/>
  <c r="B10" i="28" s="1"/>
  <c r="G3" i="28"/>
  <c r="B6" i="28" s="1"/>
  <c r="E3" i="28"/>
  <c r="B5" i="28" s="1"/>
  <c r="C3" i="28"/>
  <c r="B4" i="28" s="1"/>
  <c r="C8" i="23"/>
  <c r="S15" i="2"/>
  <c r="R13" i="2"/>
  <c r="M30" i="2"/>
  <c r="M29" i="2"/>
  <c r="M28" i="2"/>
  <c r="M27" i="2"/>
  <c r="M26" i="2"/>
  <c r="B2" i="2"/>
  <c r="B3" i="2"/>
  <c r="M4" i="2"/>
  <c r="B10" i="2"/>
  <c r="M11" i="2"/>
  <c r="B17" i="2"/>
  <c r="M18" i="2"/>
  <c r="C25" i="2"/>
  <c r="B26" i="2" s="1"/>
  <c r="E25" i="2"/>
  <c r="B27" i="2" s="1"/>
  <c r="G25" i="2"/>
  <c r="B28" i="2" s="1"/>
  <c r="I25" i="2"/>
  <c r="B29" i="2" s="1"/>
  <c r="K25" i="2"/>
  <c r="B30" i="2" s="1"/>
  <c r="M25" i="2"/>
  <c r="S12" i="2"/>
  <c r="R15" i="2"/>
  <c r="P10" i="28" l="1"/>
  <c r="N11" i="28"/>
  <c r="P12" i="28"/>
  <c r="P7" i="28"/>
  <c r="R13" i="23"/>
  <c r="T16" i="2"/>
  <c r="S7" i="23"/>
  <c r="O13" i="28"/>
  <c r="T12" i="2"/>
  <c r="T14" i="2"/>
  <c r="R16" i="2"/>
  <c r="N12" i="28"/>
  <c r="T8" i="23"/>
  <c r="R7" i="23"/>
  <c r="R16" i="23"/>
  <c r="P5" i="28"/>
  <c r="R12" i="2"/>
  <c r="P12" i="2" s="1"/>
  <c r="T7" i="23"/>
  <c r="S16" i="2"/>
  <c r="N10" i="28"/>
  <c r="T15" i="2"/>
  <c r="P15" i="2" s="1"/>
  <c r="T13" i="2"/>
  <c r="S14" i="2"/>
  <c r="P4" i="28"/>
  <c r="P11" i="28"/>
  <c r="R14" i="23"/>
  <c r="T5" i="23"/>
  <c r="T14" i="23"/>
  <c r="R14" i="2"/>
  <c r="O12" i="28"/>
  <c r="O11" i="28"/>
  <c r="R5" i="23"/>
  <c r="S27" i="2"/>
  <c r="O7" i="28"/>
  <c r="N7" i="28"/>
  <c r="S14" i="23"/>
  <c r="O10" i="28"/>
  <c r="S5" i="23"/>
  <c r="T6" i="23"/>
  <c r="S9" i="23"/>
  <c r="T12" i="23"/>
  <c r="T16" i="23"/>
  <c r="S13" i="2"/>
  <c r="P6" i="28"/>
  <c r="O6" i="28"/>
  <c r="S8" i="23"/>
  <c r="R8" i="23"/>
  <c r="R8" i="2"/>
  <c r="S8" i="2"/>
  <c r="T8" i="2"/>
  <c r="S26" i="2"/>
  <c r="R6" i="23"/>
  <c r="S6" i="23"/>
  <c r="T9" i="23"/>
  <c r="R9" i="23"/>
  <c r="S12" i="23"/>
  <c r="R12" i="23"/>
  <c r="S15" i="23"/>
  <c r="T15" i="23"/>
  <c r="R15" i="23"/>
  <c r="R17" i="23"/>
  <c r="S17" i="23"/>
  <c r="T17" i="23"/>
  <c r="N4" i="28"/>
  <c r="L4" i="28" s="1"/>
  <c r="O4" i="28"/>
  <c r="S20" i="2"/>
  <c r="T20" i="2"/>
  <c r="R22" i="2"/>
  <c r="S22" i="2"/>
  <c r="T22" i="2"/>
  <c r="S28" i="2"/>
  <c r="T28" i="2"/>
  <c r="R28" i="2"/>
  <c r="T30" i="2"/>
  <c r="R30" i="2"/>
  <c r="S30" i="2"/>
  <c r="T13" i="23"/>
  <c r="S13" i="23"/>
  <c r="T4" i="23"/>
  <c r="S4" i="23"/>
  <c r="R4" i="23"/>
  <c r="P13" i="28"/>
  <c r="N13" i="28"/>
  <c r="S16" i="23"/>
  <c r="S23" i="2"/>
  <c r="N5" i="28"/>
  <c r="O5" i="28"/>
  <c r="S5" i="2"/>
  <c r="T19" i="2"/>
  <c r="N6" i="28"/>
  <c r="S21" i="2"/>
  <c r="S29" i="2"/>
  <c r="S7" i="2"/>
  <c r="R7" i="2"/>
  <c r="T7" i="2"/>
  <c r="T9" i="2"/>
  <c r="R9" i="2"/>
  <c r="S9" i="2"/>
  <c r="T26" i="2"/>
  <c r="R27" i="2"/>
  <c r="T29" i="2"/>
  <c r="T6" i="2"/>
  <c r="R6" i="2"/>
  <c r="S6" i="2"/>
  <c r="R26" i="2"/>
  <c r="T5" i="2"/>
  <c r="R23" i="2"/>
  <c r="R5" i="2"/>
  <c r="P5" i="2" s="1"/>
  <c r="R19" i="2"/>
  <c r="S19" i="2"/>
  <c r="T21" i="2"/>
  <c r="T27" i="2"/>
  <c r="R29" i="2"/>
  <c r="T23" i="2"/>
  <c r="R21" i="2"/>
  <c r="P21" i="2" s="1"/>
  <c r="R20" i="2"/>
  <c r="P13" i="2" l="1"/>
  <c r="Q13" i="2" s="1"/>
  <c r="P14" i="2"/>
  <c r="Q15" i="2"/>
  <c r="P22" i="2"/>
  <c r="P20" i="2"/>
  <c r="P19" i="2"/>
  <c r="Q12" i="2"/>
  <c r="Q14" i="2"/>
  <c r="P6" i="2"/>
  <c r="P7" i="2"/>
  <c r="P8" i="2"/>
  <c r="P15" i="23"/>
  <c r="P14" i="23"/>
  <c r="P13" i="23"/>
  <c r="P17" i="23"/>
  <c r="P12" i="23"/>
  <c r="P16" i="23"/>
  <c r="L10" i="28"/>
  <c r="L11" i="28"/>
  <c r="L13" i="28"/>
  <c r="L12" i="28"/>
  <c r="L7" i="28"/>
  <c r="P7" i="23"/>
  <c r="P6" i="23"/>
  <c r="P27" i="2"/>
  <c r="P29" i="2"/>
  <c r="L6" i="28"/>
  <c r="P9" i="23"/>
  <c r="P4" i="23"/>
  <c r="P5" i="23"/>
  <c r="P26" i="2"/>
  <c r="L5" i="28"/>
  <c r="M5" i="28" s="1"/>
  <c r="P28" i="2"/>
  <c r="P8" i="23"/>
  <c r="M4" i="28" l="1"/>
  <c r="M6" i="28"/>
  <c r="Q8" i="2"/>
  <c r="Q7" i="2"/>
  <c r="Q20" i="2"/>
  <c r="Q19" i="2"/>
  <c r="Q22" i="2"/>
  <c r="Q21" i="2"/>
  <c r="Q5" i="2"/>
  <c r="Q6" i="2"/>
  <c r="M12" i="28"/>
  <c r="Q16" i="23"/>
  <c r="Q17" i="23"/>
  <c r="Q14" i="23"/>
  <c r="Q12" i="23"/>
  <c r="Q13" i="23"/>
  <c r="Q15" i="23"/>
  <c r="Q23" i="2"/>
  <c r="Q16" i="2"/>
  <c r="Q9" i="2"/>
  <c r="M11" i="28"/>
  <c r="M13" i="28"/>
  <c r="M10" i="28"/>
  <c r="Q28" i="2"/>
  <c r="Q6" i="23"/>
  <c r="Q5" i="23"/>
  <c r="Q7" i="23"/>
  <c r="Q8" i="23"/>
  <c r="Q29" i="2"/>
  <c r="M7" i="28"/>
  <c r="Q27" i="2"/>
  <c r="Q30" i="2"/>
  <c r="Q26" i="2"/>
  <c r="Q4" i="23"/>
  <c r="Q9" i="23"/>
</calcChain>
</file>

<file path=xl/sharedStrings.xml><?xml version="1.0" encoding="utf-8"?>
<sst xmlns="http://schemas.openxmlformats.org/spreadsheetml/2006/main" count="355" uniqueCount="186">
  <si>
    <t>得失点</t>
    <rPh sb="0" eb="3">
      <t>トクシッテン</t>
    </rPh>
    <phoneticPr fontId="2"/>
  </si>
  <si>
    <t>勝ち点</t>
    <rPh sb="0" eb="1">
      <t>カ</t>
    </rPh>
    <rPh sb="2" eb="3">
      <t>テン</t>
    </rPh>
    <phoneticPr fontId="2"/>
  </si>
  <si>
    <t>銀籠クラブ</t>
  </si>
  <si>
    <t>ファストウィングス</t>
  </si>
  <si>
    <t>MARBLE</t>
  </si>
  <si>
    <t>大阪山田クラブ</t>
  </si>
  <si>
    <t>法曹バスケットボール</t>
  </si>
  <si>
    <t>順位</t>
    <rPh sb="0" eb="2">
      <t>ジュンイ</t>
    </rPh>
    <phoneticPr fontId="2"/>
  </si>
  <si>
    <t>STAY　COOL</t>
  </si>
  <si>
    <t>ＬＩＢ</t>
  </si>
  <si>
    <t>SPARROWS</t>
  </si>
  <si>
    <t>蒲公英</t>
  </si>
  <si>
    <t>●●</t>
    <phoneticPr fontId="2"/>
  </si>
  <si>
    <t>○</t>
    <phoneticPr fontId="2"/>
  </si>
  <si>
    <t>●</t>
    <phoneticPr fontId="2"/>
  </si>
  <si>
    <t>男子-1部</t>
    <phoneticPr fontId="2"/>
  </si>
  <si>
    <r>
      <t xml:space="preserve"> 1,2</t>
    </r>
    <r>
      <rPr>
        <sz val="11"/>
        <rFont val="ＭＳ Ｐゴシック"/>
        <family val="3"/>
        <charset val="128"/>
      </rPr>
      <t>位決定</t>
    </r>
    <phoneticPr fontId="2"/>
  </si>
  <si>
    <t>－</t>
    <phoneticPr fontId="2"/>
  </si>
  <si>
    <r>
      <t xml:space="preserve"> 3,4</t>
    </r>
    <r>
      <rPr>
        <sz val="11"/>
        <rFont val="ＭＳ Ｐゴシック"/>
        <family val="3"/>
        <charset val="128"/>
      </rPr>
      <t>位決定</t>
    </r>
    <phoneticPr fontId="2"/>
  </si>
  <si>
    <r>
      <t xml:space="preserve"> 5,6</t>
    </r>
    <r>
      <rPr>
        <sz val="11"/>
        <rFont val="ＭＳ Ｐゴシック"/>
        <family val="3"/>
        <charset val="128"/>
      </rPr>
      <t>位決定</t>
    </r>
    <phoneticPr fontId="2"/>
  </si>
  <si>
    <r>
      <t xml:space="preserve"> 7,8</t>
    </r>
    <r>
      <rPr>
        <sz val="11"/>
        <rFont val="ＭＳ Ｐゴシック"/>
        <family val="3"/>
        <charset val="128"/>
      </rPr>
      <t>位決定</t>
    </r>
    <phoneticPr fontId="2"/>
  </si>
  <si>
    <t>Ａｒｅｓ</t>
  </si>
  <si>
    <t>Rukiies</t>
  </si>
  <si>
    <t>男子-2部</t>
    <phoneticPr fontId="2"/>
  </si>
  <si>
    <t>Ｏｎ ｏｆｆ</t>
  </si>
  <si>
    <t>○</t>
    <phoneticPr fontId="2"/>
  </si>
  <si>
    <t>●</t>
    <phoneticPr fontId="2"/>
  </si>
  <si>
    <t>●●</t>
    <phoneticPr fontId="2"/>
  </si>
  <si>
    <t>女子-1部</t>
    <rPh sb="0" eb="1">
      <t>ジョ</t>
    </rPh>
    <phoneticPr fontId="2"/>
  </si>
  <si>
    <t>NewHighs</t>
  </si>
  <si>
    <t>HOT BALLER'S</t>
  </si>
  <si>
    <t>ARROW PIGS</t>
  </si>
  <si>
    <t>ＯＡＳＩＳ</t>
  </si>
  <si>
    <t>Revengers</t>
  </si>
  <si>
    <t>バンビーナ</t>
  </si>
  <si>
    <t>ORIGINAL　W.L.S</t>
  </si>
  <si>
    <t>SaladBall</t>
  </si>
  <si>
    <t>A</t>
  </si>
  <si>
    <t>A</t>
    <phoneticPr fontId="2"/>
  </si>
  <si>
    <t>B</t>
  </si>
  <si>
    <t>B</t>
    <phoneticPr fontId="2"/>
  </si>
  <si>
    <t>はじめまして</t>
  </si>
  <si>
    <t>teksa.B</t>
  </si>
  <si>
    <t>友広会SOLMONSTRE</t>
  </si>
  <si>
    <t>C</t>
    <phoneticPr fontId="2"/>
  </si>
  <si>
    <t>REDFOX</t>
  </si>
  <si>
    <t>EL.DRAGON</t>
  </si>
  <si>
    <t>That’s PIZZA</t>
  </si>
  <si>
    <t>大阪市消防局</t>
  </si>
  <si>
    <t>Ｏ’ＳＡＮＳ</t>
  </si>
  <si>
    <t>UNIVERSAL LANGUAGE</t>
  </si>
  <si>
    <t>B-fools</t>
  </si>
  <si>
    <t>ＲＵＳＨ</t>
  </si>
  <si>
    <t>大阪市役所</t>
  </si>
  <si>
    <t>CHA ONE</t>
  </si>
  <si>
    <t>DAIHO</t>
  </si>
  <si>
    <t>ろんぐ団大阪</t>
  </si>
  <si>
    <t>クボタ</t>
  </si>
  <si>
    <t>SAMURAI</t>
  </si>
  <si>
    <t>VERMELHO</t>
  </si>
  <si>
    <t>損保ジャパン日本興亜</t>
  </si>
  <si>
    <t>STAND　PLAY</t>
  </si>
  <si>
    <t>Quickmonkey</t>
  </si>
  <si>
    <t>ＢＦＳ</t>
  </si>
  <si>
    <t>ONEWAY</t>
  </si>
  <si>
    <t>日本生命</t>
  </si>
  <si>
    <t>FULL</t>
  </si>
  <si>
    <t>Three Horses</t>
  </si>
  <si>
    <t>電通会BREAKERS</t>
  </si>
  <si>
    <t>ミズノ</t>
  </si>
  <si>
    <t>FIFTY RIVERS</t>
  </si>
  <si>
    <t>ZEN法律事務所</t>
  </si>
  <si>
    <t>星籠会</t>
  </si>
  <si>
    <t>HUMAN</t>
  </si>
  <si>
    <t>ラッシングバニーズ</t>
  </si>
  <si>
    <t>パナソニックLS</t>
  </si>
  <si>
    <t>CLEVER</t>
  </si>
  <si>
    <t>Spirit</t>
  </si>
  <si>
    <t>Aula</t>
  </si>
  <si>
    <t>KOBUTA</t>
  </si>
  <si>
    <t>籠球一家</t>
  </si>
  <si>
    <t>新撰組</t>
  </si>
  <si>
    <t>阪和興業</t>
  </si>
  <si>
    <t>ゆとり世代</t>
  </si>
  <si>
    <t>RAYS</t>
  </si>
  <si>
    <t>ECO BLUE</t>
  </si>
  <si>
    <t>LFM</t>
  </si>
  <si>
    <r>
      <rPr>
        <sz val="11"/>
        <rFont val="ＭＳ Ｐゴシック"/>
        <family val="3"/>
        <charset val="128"/>
      </rPr>
      <t>あ</t>
    </r>
  </si>
  <si>
    <r>
      <rPr>
        <sz val="11"/>
        <rFont val="ＭＳ Ｐゴシック"/>
        <family val="3"/>
        <charset val="128"/>
      </rPr>
      <t>い</t>
    </r>
  </si>
  <si>
    <r>
      <rPr>
        <sz val="11"/>
        <rFont val="ＭＳ Ｐゴシック"/>
        <family val="3"/>
        <charset val="128"/>
      </rPr>
      <t>う</t>
    </r>
  </si>
  <si>
    <t>大阪ディノニクス</t>
  </si>
  <si>
    <t>HOS</t>
  </si>
  <si>
    <t>AWESOME　ANSWER</t>
  </si>
  <si>
    <t>C</t>
    <phoneticPr fontId="2"/>
  </si>
  <si>
    <t>Regain</t>
  </si>
  <si>
    <t>REVIVAL</t>
  </si>
  <si>
    <t>大阪T＆E</t>
  </si>
  <si>
    <t>フリッパーズ</t>
  </si>
  <si>
    <t>泉北クラブ</t>
  </si>
  <si>
    <t>バリヤーズ</t>
  </si>
  <si>
    <t>ASA</t>
  </si>
  <si>
    <t>FreeStyle</t>
  </si>
  <si>
    <t>J</t>
  </si>
  <si>
    <t>K</t>
  </si>
  <si>
    <t>SP.BUNCH</t>
  </si>
  <si>
    <t>STEELO</t>
  </si>
  <si>
    <t>女子3部</t>
    <phoneticPr fontId="2"/>
  </si>
  <si>
    <t>ディノニクスo50</t>
  </si>
  <si>
    <t>浜寺PINEGROVE</t>
  </si>
  <si>
    <t>男子１部</t>
    <rPh sb="0" eb="2">
      <t>ダンシ</t>
    </rPh>
    <rPh sb="3" eb="4">
      <t>ブ</t>
    </rPh>
    <phoneticPr fontId="2"/>
  </si>
  <si>
    <t>か</t>
  </si>
  <si>
    <t>き</t>
  </si>
  <si>
    <t>く</t>
  </si>
  <si>
    <t>け</t>
  </si>
  <si>
    <t>こ</t>
  </si>
  <si>
    <t>た</t>
  </si>
  <si>
    <t>ち</t>
  </si>
  <si>
    <t>つ</t>
  </si>
  <si>
    <t>て</t>
  </si>
  <si>
    <t>と</t>
  </si>
  <si>
    <t>選手権トーナメント</t>
    <rPh sb="0" eb="3">
      <t>センシュケン</t>
    </rPh>
    <phoneticPr fontId="2"/>
  </si>
  <si>
    <t>Black Jack</t>
  </si>
  <si>
    <t>-</t>
    <phoneticPr fontId="2"/>
  </si>
  <si>
    <t>-</t>
  </si>
  <si>
    <t>-</t>
    <phoneticPr fontId="2"/>
  </si>
  <si>
    <t>出場チーム</t>
  </si>
  <si>
    <t>Chupacabras</t>
  </si>
  <si>
    <t>Golden Age</t>
  </si>
  <si>
    <t>男子２部Ａ</t>
    <rPh sb="0" eb="2">
      <t>ダンシ</t>
    </rPh>
    <rPh sb="3" eb="4">
      <t>ブ</t>
    </rPh>
    <phoneticPr fontId="2"/>
  </si>
  <si>
    <t>Ｄ</t>
    <phoneticPr fontId="2"/>
  </si>
  <si>
    <t>Ｅ</t>
    <phoneticPr fontId="2"/>
  </si>
  <si>
    <t>大阪教員</t>
  </si>
  <si>
    <t>Ｇ</t>
    <phoneticPr fontId="2"/>
  </si>
  <si>
    <t>Ｈ</t>
    <phoneticPr fontId="2"/>
  </si>
  <si>
    <t>男子２部Ｂ</t>
    <rPh sb="0" eb="2">
      <t>ダンシ</t>
    </rPh>
    <rPh sb="3" eb="4">
      <t>ブ</t>
    </rPh>
    <phoneticPr fontId="2"/>
  </si>
  <si>
    <t>履正社医療スポーツ専門学校</t>
  </si>
  <si>
    <t>OSAKA GAS</t>
  </si>
  <si>
    <t>ABC倶楽部</t>
  </si>
  <si>
    <t>Carpe Diem</t>
  </si>
  <si>
    <t>男子3部Ａリーグ戦</t>
    <rPh sb="0" eb="2">
      <t>ダンシ</t>
    </rPh>
    <rPh sb="8" eb="9">
      <t>セン</t>
    </rPh>
    <phoneticPr fontId="2"/>
  </si>
  <si>
    <t>男子3部Ｂリーグ戦</t>
    <rPh sb="0" eb="2">
      <t>ダンシ</t>
    </rPh>
    <rPh sb="8" eb="9">
      <t>セン</t>
    </rPh>
    <phoneticPr fontId="2"/>
  </si>
  <si>
    <t/>
  </si>
  <si>
    <t>-SPIRYTUS-</t>
  </si>
  <si>
    <t>LAZO</t>
  </si>
  <si>
    <t>BEAT</t>
  </si>
  <si>
    <t>Nuts</t>
  </si>
  <si>
    <t>AXE</t>
  </si>
  <si>
    <t>SFS</t>
  </si>
  <si>
    <t>My pacers</t>
  </si>
  <si>
    <t>ASTERISM</t>
  </si>
  <si>
    <t>KPURS</t>
  </si>
  <si>
    <t>JADE</t>
  </si>
  <si>
    <t>ANYSAKI</t>
  </si>
  <si>
    <t>エイトハープ</t>
  </si>
  <si>
    <t>岩谷産業株式会社</t>
  </si>
  <si>
    <t>Psychopath</t>
  </si>
  <si>
    <t>女子１部</t>
    <phoneticPr fontId="2"/>
  </si>
  <si>
    <t>女子２部</t>
    <phoneticPr fontId="2"/>
  </si>
  <si>
    <t>M</t>
  </si>
  <si>
    <t>N</t>
  </si>
  <si>
    <t>オーバーエイジ40 女子　チャンピオンシップ</t>
    <phoneticPr fontId="2"/>
  </si>
  <si>
    <t>1位決定戦</t>
    <rPh sb="1" eb="2">
      <t>イ</t>
    </rPh>
    <rPh sb="2" eb="4">
      <t>ケッテイ</t>
    </rPh>
    <rPh sb="4" eb="5">
      <t>セン</t>
    </rPh>
    <phoneticPr fontId="2"/>
  </si>
  <si>
    <t>3位決定戦</t>
    <rPh sb="1" eb="2">
      <t>イ</t>
    </rPh>
    <rPh sb="2" eb="4">
      <t>ケッテイ</t>
    </rPh>
    <rPh sb="4" eb="5">
      <t>セン</t>
    </rPh>
    <phoneticPr fontId="2"/>
  </si>
  <si>
    <t>5位決定戦</t>
    <rPh sb="1" eb="2">
      <t>イ</t>
    </rPh>
    <rPh sb="2" eb="4">
      <t>ケッテイ</t>
    </rPh>
    <rPh sb="4" eb="5">
      <t>セン</t>
    </rPh>
    <phoneticPr fontId="2"/>
  </si>
  <si>
    <t>7位決定戦</t>
    <rPh sb="1" eb="2">
      <t>イ</t>
    </rPh>
    <rPh sb="2" eb="4">
      <t>ケッテイ</t>
    </rPh>
    <rPh sb="4" eb="5">
      <t>セン</t>
    </rPh>
    <phoneticPr fontId="2"/>
  </si>
  <si>
    <t>●●</t>
    <phoneticPr fontId="2"/>
  </si>
  <si>
    <t>オラクル</t>
  </si>
  <si>
    <t>オラクル</t>
    <phoneticPr fontId="2"/>
  </si>
  <si>
    <t>trois4DIME</t>
    <phoneticPr fontId="2"/>
  </si>
  <si>
    <t>フェアリーズ</t>
  </si>
  <si>
    <t>LAPHU</t>
  </si>
  <si>
    <t>Felix</t>
  </si>
  <si>
    <t>iVrogne</t>
  </si>
  <si>
    <t>PORKY’S</t>
  </si>
  <si>
    <t>UNITE</t>
  </si>
  <si>
    <t>Amber Cats</t>
  </si>
  <si>
    <t>LIB</t>
  </si>
  <si>
    <t>は</t>
  </si>
  <si>
    <t>ひ</t>
  </si>
  <si>
    <r>
      <t>●</t>
    </r>
    <r>
      <rPr>
        <sz val="14"/>
        <rFont val="Segoe UI Symbol"/>
        <family val="3"/>
      </rPr>
      <t>●</t>
    </r>
    <phoneticPr fontId="2"/>
  </si>
  <si>
    <t>大阪FLIPPERS</t>
    <phoneticPr fontId="2"/>
  </si>
  <si>
    <t>Regain</t>
    <phoneticPr fontId="2"/>
  </si>
  <si>
    <t>大阪FLIPPERSとRegainは、
第4回　全日本社会人O-40バスケットボール選手権大会近畿ブロック予選の
出場資格を獲得。</t>
    <rPh sb="57" eb="59">
      <t>シュツジョウ</t>
    </rPh>
    <rPh sb="59" eb="61">
      <t>シカク</t>
    </rPh>
    <rPh sb="62" eb="64">
      <t>カクトク</t>
    </rPh>
    <phoneticPr fontId="2"/>
  </si>
  <si>
    <t>オーバーエイジ40・50 男子　交流戦</t>
    <rPh sb="13" eb="14">
      <t>オトコ</t>
    </rPh>
    <rPh sb="16" eb="19">
      <t>コウリュウセン</t>
    </rPh>
    <phoneticPr fontId="2"/>
  </si>
  <si>
    <t>Strongbonds</t>
    <phoneticPr fontId="2"/>
  </si>
  <si>
    <t>男子4部リーグ戦</t>
    <rPh sb="0" eb="2">
      <t>ダンシ</t>
    </rPh>
    <rPh sb="7" eb="8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</si>
</sst>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Century"/>
      <family val="1"/>
    </font>
    <font>
      <sz val="14"/>
      <name val="Segoe UI Symbol"/>
      <family val="3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/>
    <xf numFmtId="0" fontId="5" fillId="0" borderId="0" xfId="0" applyFont="1" applyFill="1" applyAlignment="1"/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176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/>
    <xf numFmtId="0" fontId="6" fillId="0" borderId="0" xfId="0" applyFont="1" applyFill="1" applyAlignment="1">
      <alignment vertical="top"/>
    </xf>
    <xf numFmtId="0" fontId="4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176" fontId="3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right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3" borderId="9" xfId="0" applyFont="1" applyFill="1" applyBorder="1" applyAlignment="1">
      <alignment horizontal="right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left" vertical="center" shrinkToFit="1"/>
    </xf>
    <xf numFmtId="0" fontId="8" fillId="0" borderId="20" xfId="0" applyFont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213;&#25943;&#34920;_20201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1"/>
      <sheetName val="男子2A"/>
      <sheetName val="男子2B"/>
      <sheetName val="男子3A"/>
      <sheetName val="男子3B"/>
      <sheetName val="男子4"/>
      <sheetName val="女子1"/>
      <sheetName val="女子2"/>
      <sheetName val="女子3"/>
      <sheetName val="女子OA40"/>
      <sheetName val="男子OA50"/>
      <sheetName val="順位決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24"/>
  <sheetViews>
    <sheetView showGridLines="0" tabSelected="1" view="pageBreakPreview" zoomScale="80" zoomScaleNormal="8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8" width="5.6328125" style="26" customWidth="1"/>
    <col min="9" max="10" width="5.6328125" style="26" hidden="1" customWidth="1"/>
    <col min="11" max="16" width="6.6328125" style="26" customWidth="1"/>
    <col min="17" max="17" width="5.08984375" style="26" customWidth="1"/>
    <col min="18" max="18" width="9" style="26"/>
    <col min="19" max="22" width="13.90625" style="26" customWidth="1"/>
    <col min="23" max="16384" width="9" style="26"/>
  </cols>
  <sheetData>
    <row r="1" spans="2:24" ht="20.149999999999999" customHeight="1" x14ac:dyDescent="0.45">
      <c r="B1" s="21" t="s">
        <v>109</v>
      </c>
      <c r="D1" s="71"/>
      <c r="E1" s="71"/>
      <c r="F1" s="71"/>
      <c r="G1" s="71"/>
      <c r="K1" s="67"/>
      <c r="X1" s="26" t="s">
        <v>120</v>
      </c>
    </row>
    <row r="2" spans="2:24" ht="30" customHeight="1" x14ac:dyDescent="0.45">
      <c r="B2" s="22" t="s">
        <v>38</v>
      </c>
      <c r="C2" s="29"/>
      <c r="D2" s="29"/>
      <c r="E2" s="29"/>
      <c r="F2" s="29"/>
      <c r="G2" s="29"/>
      <c r="H2" s="29"/>
      <c r="I2" s="29"/>
      <c r="J2" s="29"/>
      <c r="K2" s="72"/>
      <c r="L2" s="29"/>
      <c r="M2" s="29"/>
      <c r="X2" s="26" t="s">
        <v>125</v>
      </c>
    </row>
    <row r="3" spans="2:24" ht="30" customHeight="1" x14ac:dyDescent="0.35">
      <c r="B3" s="52"/>
      <c r="C3" s="88" t="str">
        <f>S4</f>
        <v>Black Jack</v>
      </c>
      <c r="D3" s="89"/>
      <c r="E3" s="88" t="str">
        <f>T4</f>
        <v>AWESOME　ANSWER</v>
      </c>
      <c r="F3" s="89"/>
      <c r="G3" s="90" t="str">
        <f>U4</f>
        <v>HOS</v>
      </c>
      <c r="H3" s="92"/>
      <c r="I3" s="93"/>
      <c r="J3" s="93"/>
      <c r="K3" s="55" t="s">
        <v>0</v>
      </c>
      <c r="L3" s="55" t="s">
        <v>1</v>
      </c>
      <c r="M3" s="61" t="s">
        <v>7</v>
      </c>
      <c r="N3" s="30" t="s">
        <v>13</v>
      </c>
      <c r="O3" s="30" t="s">
        <v>14</v>
      </c>
      <c r="P3" s="30" t="s">
        <v>12</v>
      </c>
      <c r="R3" s="63"/>
      <c r="S3" s="63">
        <v>1</v>
      </c>
      <c r="T3" s="63">
        <v>2</v>
      </c>
      <c r="U3" s="63">
        <v>3</v>
      </c>
      <c r="V3" s="63">
        <v>4</v>
      </c>
    </row>
    <row r="4" spans="2:24" ht="30" customHeight="1" x14ac:dyDescent="0.35">
      <c r="B4" s="53" t="str">
        <f>C3</f>
        <v>Black Jack</v>
      </c>
      <c r="C4" s="85"/>
      <c r="D4" s="86"/>
      <c r="E4" s="33" t="str">
        <f>IF(F4="","",IF(F4&gt;D5,"○","●"))</f>
        <v>○</v>
      </c>
      <c r="F4" s="34">
        <v>70</v>
      </c>
      <c r="G4" s="33" t="str">
        <f>IF(H4="","",IF(H4&gt;D6,"○","●"))</f>
        <v/>
      </c>
      <c r="H4" s="34"/>
      <c r="I4" s="33" t="str">
        <f>IF(J4="","",IF(J4&gt;D7,"○","●"))</f>
        <v/>
      </c>
      <c r="J4" s="60"/>
      <c r="K4" s="54"/>
      <c r="L4" s="57">
        <f>N4*2+O4*1+P4*(-1)</f>
        <v>2</v>
      </c>
      <c r="M4" s="62">
        <f>RANK(L4:L7,L4:L7)</f>
        <v>1</v>
      </c>
      <c r="N4" s="30">
        <f>COUNTIF(C4:J4,"○")</f>
        <v>1</v>
      </c>
      <c r="O4" s="30">
        <f>COUNTIF(C4:J4,"●")</f>
        <v>0</v>
      </c>
      <c r="P4" s="30">
        <f>COUNTIF(C4:J4,"●●")</f>
        <v>0</v>
      </c>
      <c r="R4" s="63" t="s">
        <v>37</v>
      </c>
      <c r="S4" s="73" t="s">
        <v>121</v>
      </c>
      <c r="T4" s="73" t="s">
        <v>92</v>
      </c>
      <c r="U4" s="73" t="s">
        <v>91</v>
      </c>
      <c r="V4" s="63"/>
    </row>
    <row r="5" spans="2:24" ht="30" customHeight="1" x14ac:dyDescent="0.35">
      <c r="B5" s="53" t="str">
        <f>E3</f>
        <v>AWESOME　ANSWER</v>
      </c>
      <c r="C5" s="33" t="str">
        <f>IF(D5="","",IF(D5&gt;F4,"○","●"))</f>
        <v>●</v>
      </c>
      <c r="D5" s="34">
        <v>53</v>
      </c>
      <c r="E5" s="85"/>
      <c r="F5" s="86"/>
      <c r="G5" s="33" t="str">
        <f>IF(H5="","",IF(H5&gt;F6,"○","●"))</f>
        <v/>
      </c>
      <c r="H5" s="34"/>
      <c r="I5" s="33" t="str">
        <f>IF(J5="","",IF(J5&gt;F7,"○","●"))</f>
        <v/>
      </c>
      <c r="J5" s="60"/>
      <c r="K5" s="54"/>
      <c r="L5" s="54">
        <f>N5*2+O5*1+P5*(-1)</f>
        <v>1</v>
      </c>
      <c r="M5" s="51">
        <f>RANK(L4:L7,L4:L7)</f>
        <v>2</v>
      </c>
      <c r="N5" s="30">
        <f>COUNTIF(C5:J5,"○")</f>
        <v>0</v>
      </c>
      <c r="O5" s="30">
        <f>COUNTIF(C5:J5,"●")</f>
        <v>1</v>
      </c>
      <c r="P5" s="30">
        <f>COUNTIF(C5:J5,"●●")</f>
        <v>0</v>
      </c>
    </row>
    <row r="6" spans="2:24" ht="30" customHeight="1" x14ac:dyDescent="0.35">
      <c r="B6" s="53" t="str">
        <f>G3</f>
        <v>HOS</v>
      </c>
      <c r="C6" s="33" t="str">
        <f>IF(D6="","",IF(D6&gt;H4,"○","●"))</f>
        <v/>
      </c>
      <c r="D6" s="34"/>
      <c r="E6" s="33" t="str">
        <f>IF(F6="","",IF(F6&gt;H5,"○","●"))</f>
        <v/>
      </c>
      <c r="F6" s="34"/>
      <c r="G6" s="85"/>
      <c r="H6" s="86"/>
      <c r="I6" s="33" t="str">
        <f>IF(J6="","",IF(J6&gt;H7,"○","●"))</f>
        <v/>
      </c>
      <c r="J6" s="60"/>
      <c r="K6" s="54"/>
      <c r="L6" s="54">
        <f>N6*2+O6*1+P6*(-1)</f>
        <v>0</v>
      </c>
      <c r="M6" s="62">
        <f>RANK(L4:L7,L4:L7)</f>
        <v>3</v>
      </c>
      <c r="N6" s="30">
        <f>COUNTIF(C6:J6,"○")</f>
        <v>0</v>
      </c>
      <c r="O6" s="30">
        <f>COUNTIF(C6:J6,"●")</f>
        <v>0</v>
      </c>
      <c r="P6" s="30">
        <f>COUNTIF(C6:J6,"●●")</f>
        <v>0</v>
      </c>
    </row>
    <row r="7" spans="2:24" ht="35.15" hidden="1" customHeight="1" x14ac:dyDescent="0.35">
      <c r="B7" s="53"/>
      <c r="C7" s="33" t="str">
        <f>IF(D7="","",IF(D7&gt;J4,"○","●"))</f>
        <v/>
      </c>
      <c r="D7" s="34"/>
      <c r="E7" s="33" t="str">
        <f>IF(F7="","",IF(F7&gt;J5,"○","●"))</f>
        <v/>
      </c>
      <c r="F7" s="34"/>
      <c r="G7" s="33" t="str">
        <f>IF(H7="","",IF(H7&gt;J6,"○","●"))</f>
        <v/>
      </c>
      <c r="H7" s="34"/>
      <c r="I7" s="85"/>
      <c r="J7" s="87"/>
      <c r="K7" s="54"/>
      <c r="L7" s="54">
        <f>N7*2+O7*1+P7*(-1)</f>
        <v>0</v>
      </c>
      <c r="M7" s="62">
        <f>RANK(L4:L7,L4:L7)</f>
        <v>3</v>
      </c>
      <c r="N7" s="30">
        <f>COUNTIF(C7:J7,"○")</f>
        <v>0</v>
      </c>
      <c r="O7" s="30">
        <f>COUNTIF(C7:J7,"●")</f>
        <v>0</v>
      </c>
      <c r="P7" s="30">
        <f>COUNTIF(C7:J7,"●●")</f>
        <v>0</v>
      </c>
    </row>
    <row r="8" spans="2:24" ht="30" customHeight="1" x14ac:dyDescent="0.45">
      <c r="B8" s="25" t="s">
        <v>40</v>
      </c>
      <c r="N8" s="30"/>
      <c r="O8" s="30"/>
      <c r="P8" s="30"/>
    </row>
    <row r="9" spans="2:24" ht="30" customHeight="1" x14ac:dyDescent="0.35">
      <c r="B9" s="52"/>
      <c r="C9" s="88" t="str">
        <f>S10</f>
        <v>はじめまして</v>
      </c>
      <c r="D9" s="89"/>
      <c r="E9" s="136" t="str">
        <f>T10</f>
        <v>大阪ディノニクス</v>
      </c>
      <c r="F9" s="137"/>
      <c r="G9" s="88" t="str">
        <f>U10</f>
        <v>Chupacabras</v>
      </c>
      <c r="H9" s="89"/>
      <c r="I9" s="90"/>
      <c r="J9" s="91"/>
      <c r="K9" s="55" t="s">
        <v>0</v>
      </c>
      <c r="L9" s="55" t="s">
        <v>1</v>
      </c>
      <c r="M9" s="61" t="s">
        <v>7</v>
      </c>
      <c r="N9" s="30"/>
    </row>
    <row r="10" spans="2:24" ht="30" customHeight="1" x14ac:dyDescent="0.35">
      <c r="B10" s="53" t="str">
        <f>C9</f>
        <v>はじめまして</v>
      </c>
      <c r="C10" s="85"/>
      <c r="D10" s="86"/>
      <c r="E10" s="33" t="str">
        <f>IF(F10="","",IF(F10&gt;D11,"○","●"))</f>
        <v>●</v>
      </c>
      <c r="F10" s="34">
        <v>67</v>
      </c>
      <c r="G10" s="33" t="str">
        <f>IF(H10="","",IF(H10&gt;D12,"○","●"))</f>
        <v/>
      </c>
      <c r="H10" s="34"/>
      <c r="I10" s="33" t="str">
        <f>IF(J10="","",IF(J10&gt;D13,"○","●"))</f>
        <v/>
      </c>
      <c r="J10" s="60"/>
      <c r="K10" s="54"/>
      <c r="L10" s="57">
        <f>N10*2+O10*1+P10*(-1)</f>
        <v>1</v>
      </c>
      <c r="M10" s="62">
        <f>RANK(L10:L13,L10:L13)</f>
        <v>2</v>
      </c>
      <c r="N10" s="30">
        <f>COUNTIF(C10:J10,"○")</f>
        <v>0</v>
      </c>
      <c r="O10" s="30">
        <f>COUNTIF(C10:J10,"●")</f>
        <v>1</v>
      </c>
      <c r="P10" s="30">
        <f>COUNTIF(C10:J10,"●●")</f>
        <v>0</v>
      </c>
      <c r="R10" s="63" t="s">
        <v>39</v>
      </c>
      <c r="S10" s="73" t="s">
        <v>41</v>
      </c>
      <c r="T10" s="73" t="s">
        <v>90</v>
      </c>
      <c r="U10" s="73" t="s">
        <v>126</v>
      </c>
      <c r="V10" s="63"/>
    </row>
    <row r="11" spans="2:24" ht="30" customHeight="1" x14ac:dyDescent="0.35">
      <c r="B11" s="53" t="str">
        <f>E9</f>
        <v>大阪ディノニクス</v>
      </c>
      <c r="C11" s="33" t="str">
        <f>IF(D11="","",IF(D11&gt;F10,"○","●"))</f>
        <v>○</v>
      </c>
      <c r="D11" s="34">
        <v>69</v>
      </c>
      <c r="E11" s="85"/>
      <c r="F11" s="86"/>
      <c r="G11" s="33" t="str">
        <f>IF(H11="","",IF(H11&gt;F12,"○","●"))</f>
        <v/>
      </c>
      <c r="H11" s="34"/>
      <c r="I11" s="33" t="str">
        <f>IF(J11="","",IF(J11&gt;F13,"○","●"))</f>
        <v/>
      </c>
      <c r="J11" s="60"/>
      <c r="K11" s="54"/>
      <c r="L11" s="54">
        <f>N11*2+O11*1+P11*(-1)</f>
        <v>2</v>
      </c>
      <c r="M11" s="51">
        <f>RANK(L10:L13,L10:L13)</f>
        <v>1</v>
      </c>
      <c r="N11" s="30">
        <f>COUNTIF(C11:J11,"○")</f>
        <v>1</v>
      </c>
      <c r="O11" s="30">
        <f>COUNTIF(C11:J11,"●")</f>
        <v>0</v>
      </c>
      <c r="P11" s="30">
        <f>COUNTIF(C11:J11,"●●")</f>
        <v>0</v>
      </c>
    </row>
    <row r="12" spans="2:24" ht="30" customHeight="1" x14ac:dyDescent="0.35">
      <c r="B12" s="53" t="str">
        <f>G9</f>
        <v>Chupacabras</v>
      </c>
      <c r="C12" s="33" t="str">
        <f>IF(D12="","",IF(D12&gt;H10,"○","●"))</f>
        <v/>
      </c>
      <c r="D12" s="34"/>
      <c r="E12" s="33" t="str">
        <f>IF(F12="","",IF(F12&gt;H11,"○","●"))</f>
        <v/>
      </c>
      <c r="F12" s="34"/>
      <c r="G12" s="85"/>
      <c r="H12" s="86"/>
      <c r="I12" s="33" t="str">
        <f>IF(J12="","",IF(J12&gt;H13,"○","●"))</f>
        <v/>
      </c>
      <c r="J12" s="60"/>
      <c r="K12" s="54"/>
      <c r="L12" s="54">
        <f>N12*2+O12*1+P12*(-1)</f>
        <v>0</v>
      </c>
      <c r="M12" s="62">
        <f>RANK(L10:L13,L10:L13)</f>
        <v>3</v>
      </c>
      <c r="N12" s="30">
        <f>COUNTIF(C12:J12,"○")</f>
        <v>0</v>
      </c>
      <c r="O12" s="30">
        <f>COUNTIF(C12:J12,"●")</f>
        <v>0</v>
      </c>
      <c r="P12" s="30">
        <f>COUNTIF(C12:J12,"●●")</f>
        <v>0</v>
      </c>
    </row>
    <row r="13" spans="2:24" ht="35.15" hidden="1" customHeight="1" x14ac:dyDescent="0.35">
      <c r="B13" s="53"/>
      <c r="C13" s="33" t="str">
        <f>IF(D13="","",IF(D13&gt;J10,"○","●"))</f>
        <v/>
      </c>
      <c r="D13" s="34"/>
      <c r="E13" s="33" t="str">
        <f>IF(F13="","",IF(F13&gt;J11,"○","●"))</f>
        <v/>
      </c>
      <c r="F13" s="34"/>
      <c r="G13" s="33" t="str">
        <f>IF(H13="","",IF(H13&gt;J12,"○","●"))</f>
        <v/>
      </c>
      <c r="H13" s="34"/>
      <c r="I13" s="85"/>
      <c r="J13" s="87"/>
      <c r="K13" s="54"/>
      <c r="L13" s="54">
        <f>N13*2+O13*1+P13*(-1)</f>
        <v>0</v>
      </c>
      <c r="M13" s="62">
        <f>RANK(L10:L13,L10:L13)</f>
        <v>3</v>
      </c>
      <c r="N13" s="30">
        <f>COUNTIF(C13:J13,"○")</f>
        <v>0</v>
      </c>
      <c r="O13" s="30">
        <f>COUNTIF(C13:J13,"●")</f>
        <v>0</v>
      </c>
      <c r="P13" s="30">
        <f>COUNTIF(C13:J13,"●●")</f>
        <v>0</v>
      </c>
    </row>
    <row r="14" spans="2:24" ht="30" customHeight="1" x14ac:dyDescent="0.45">
      <c r="B14" s="25" t="s">
        <v>44</v>
      </c>
      <c r="N14" s="30"/>
      <c r="O14" s="30"/>
      <c r="P14" s="30"/>
    </row>
    <row r="15" spans="2:24" ht="30" customHeight="1" x14ac:dyDescent="0.35">
      <c r="B15" s="52"/>
      <c r="C15" s="88" t="str">
        <f>S16</f>
        <v>Three Horses</v>
      </c>
      <c r="D15" s="89"/>
      <c r="E15" s="88" t="str">
        <f>T16</f>
        <v>友広会SOLMONSTRE</v>
      </c>
      <c r="F15" s="89"/>
      <c r="G15" s="88" t="str">
        <f>U16</f>
        <v>新撰組</v>
      </c>
      <c r="H15" s="89"/>
      <c r="I15" s="90"/>
      <c r="J15" s="91"/>
      <c r="K15" s="55" t="s">
        <v>0</v>
      </c>
      <c r="L15" s="55" t="s">
        <v>1</v>
      </c>
      <c r="M15" s="61" t="s">
        <v>7</v>
      </c>
      <c r="N15" s="30"/>
    </row>
    <row r="16" spans="2:24" ht="30" customHeight="1" x14ac:dyDescent="0.35">
      <c r="B16" s="53" t="str">
        <f>C15</f>
        <v>Three Horses</v>
      </c>
      <c r="C16" s="85"/>
      <c r="D16" s="86"/>
      <c r="E16" s="33" t="str">
        <f>IF(F16="","",IF(F16&gt;D17,"○","●"))</f>
        <v>○</v>
      </c>
      <c r="F16" s="34">
        <v>74</v>
      </c>
      <c r="G16" s="33" t="str">
        <f>IF(H16="","",IF(H16&gt;D18,"○","●"))</f>
        <v/>
      </c>
      <c r="H16" s="34"/>
      <c r="I16" s="33" t="str">
        <f>IF(J16="","",IF(J16&gt;D19,"○","●"))</f>
        <v/>
      </c>
      <c r="J16" s="60"/>
      <c r="K16" s="54"/>
      <c r="L16" s="57">
        <f>N16*2+O16*1+P16*(-1)</f>
        <v>2</v>
      </c>
      <c r="M16" s="62">
        <f>RANK(L16:L19,L16:L19)</f>
        <v>1</v>
      </c>
      <c r="N16" s="30">
        <f>COUNTIF(C16:J16,"○")</f>
        <v>1</v>
      </c>
      <c r="O16" s="30">
        <f>COUNTIF(C16:J16,"●")</f>
        <v>0</v>
      </c>
      <c r="P16" s="30">
        <f>COUNTIF(C16:J16,"●●")</f>
        <v>0</v>
      </c>
      <c r="R16" s="63" t="s">
        <v>93</v>
      </c>
      <c r="S16" s="73" t="s">
        <v>67</v>
      </c>
      <c r="T16" s="73" t="s">
        <v>43</v>
      </c>
      <c r="U16" s="73" t="s">
        <v>81</v>
      </c>
      <c r="V16" s="63"/>
    </row>
    <row r="17" spans="2:16" ht="30" customHeight="1" x14ac:dyDescent="0.35">
      <c r="B17" s="53" t="str">
        <f>E15</f>
        <v>友広会SOLMONSTRE</v>
      </c>
      <c r="C17" s="33" t="str">
        <f>IF(D17="","",IF(D17&gt;F16,"○","●"))</f>
        <v>●</v>
      </c>
      <c r="D17" s="34">
        <v>72</v>
      </c>
      <c r="E17" s="85"/>
      <c r="F17" s="86"/>
      <c r="G17" s="33" t="str">
        <f>IF(H17="","",IF(H17&gt;F18,"○","●"))</f>
        <v/>
      </c>
      <c r="H17" s="34"/>
      <c r="I17" s="33" t="str">
        <f>IF(J17="","",IF(J17&gt;F19,"○","●"))</f>
        <v/>
      </c>
      <c r="J17" s="60"/>
      <c r="K17" s="54"/>
      <c r="L17" s="54">
        <f>N17*2+O17*1+P17*(-1)</f>
        <v>1</v>
      </c>
      <c r="M17" s="51">
        <f>RANK(L16:L19,L16:L19)</f>
        <v>2</v>
      </c>
      <c r="N17" s="30">
        <f>COUNTIF(C17:J17,"○")</f>
        <v>0</v>
      </c>
      <c r="O17" s="30">
        <f>COUNTIF(C17:J17,"●")</f>
        <v>1</v>
      </c>
      <c r="P17" s="30">
        <f>COUNTIF(C17:J17,"●●")</f>
        <v>0</v>
      </c>
    </row>
    <row r="18" spans="2:16" ht="30" customHeight="1" x14ac:dyDescent="0.35">
      <c r="B18" s="53" t="str">
        <f>G15</f>
        <v>新撰組</v>
      </c>
      <c r="C18" s="33" t="str">
        <f>IF(D18="","",IF(D18&gt;H16,"○","●"))</f>
        <v/>
      </c>
      <c r="D18" s="34"/>
      <c r="E18" s="33" t="str">
        <f>IF(F18="","",IF(F18&gt;H17,"○","●"))</f>
        <v/>
      </c>
      <c r="F18" s="34"/>
      <c r="G18" s="85"/>
      <c r="H18" s="86"/>
      <c r="I18" s="33" t="str">
        <f>IF(J18="","",IF(J18&gt;H19,"○","●"))</f>
        <v/>
      </c>
      <c r="J18" s="60"/>
      <c r="K18" s="54"/>
      <c r="L18" s="54">
        <f>N18*2+O18*1+P18*(-1)</f>
        <v>0</v>
      </c>
      <c r="M18" s="62">
        <f>RANK(L16:L19,L16:L19)</f>
        <v>3</v>
      </c>
      <c r="N18" s="30">
        <f>COUNTIF(C18:J18,"○")</f>
        <v>0</v>
      </c>
      <c r="O18" s="30">
        <f>COUNTIF(C18:J18,"●")</f>
        <v>0</v>
      </c>
      <c r="P18" s="30">
        <f>COUNTIF(C18:J18,"●●")</f>
        <v>0</v>
      </c>
    </row>
    <row r="19" spans="2:16" ht="35.15" hidden="1" customHeight="1" x14ac:dyDescent="0.35">
      <c r="B19" s="53"/>
      <c r="C19" s="33" t="str">
        <f>IF(D19="","",IF(D19&gt;J16,"○","●"))</f>
        <v/>
      </c>
      <c r="D19" s="34"/>
      <c r="E19" s="33" t="str">
        <f>IF(F19="","",IF(F19&gt;J17,"○","●"))</f>
        <v/>
      </c>
      <c r="F19" s="34"/>
      <c r="G19" s="33" t="str">
        <f>IF(H19="","",IF(H19&gt;J18,"○","●"))</f>
        <v/>
      </c>
      <c r="H19" s="34"/>
      <c r="I19" s="85"/>
      <c r="J19" s="87"/>
      <c r="K19" s="54"/>
      <c r="L19" s="54">
        <f>N19*2+O19*1+P19*(-1)</f>
        <v>0</v>
      </c>
      <c r="M19" s="62">
        <f>RANK(L16:L19,L16:L19)</f>
        <v>3</v>
      </c>
      <c r="N19" s="30">
        <f>COUNTIF(C19:J19,"○")</f>
        <v>0</v>
      </c>
      <c r="O19" s="30">
        <f>COUNTIF(C19:J19,"●")</f>
        <v>0</v>
      </c>
      <c r="P19" s="30">
        <f>COUNTIF(C19:J19,"●●")</f>
        <v>0</v>
      </c>
    </row>
    <row r="21" spans="2:16" ht="19.5" x14ac:dyDescent="0.35">
      <c r="B21" s="78"/>
      <c r="C21" s="79"/>
      <c r="D21" s="80"/>
      <c r="E21" s="79"/>
      <c r="F21" s="80"/>
      <c r="G21" s="79"/>
      <c r="H21" s="80"/>
      <c r="I21" s="79"/>
      <c r="J21" s="79"/>
      <c r="K21" s="81"/>
      <c r="L21" s="81"/>
    </row>
    <row r="22" spans="2:16" ht="19.5" x14ac:dyDescent="0.35">
      <c r="B22" s="82"/>
      <c r="C22" s="83"/>
      <c r="D22" s="82"/>
      <c r="E22" s="82"/>
      <c r="F22" s="82"/>
      <c r="G22" s="84"/>
      <c r="H22" s="84"/>
      <c r="I22" s="83"/>
      <c r="J22" s="83"/>
      <c r="K22" s="82"/>
      <c r="L22" s="24"/>
    </row>
    <row r="23" spans="2:16" ht="19.5" x14ac:dyDescent="0.35">
      <c r="B23" s="78"/>
      <c r="C23" s="83"/>
      <c r="D23" s="82"/>
      <c r="E23" s="82"/>
      <c r="F23" s="82"/>
      <c r="G23" s="84"/>
      <c r="H23" s="84"/>
      <c r="I23" s="83"/>
      <c r="J23" s="83"/>
      <c r="K23" s="82"/>
      <c r="L23" s="24"/>
    </row>
    <row r="24" spans="2:16" ht="19.5" x14ac:dyDescent="0.35">
      <c r="B24" s="82"/>
      <c r="C24" s="83"/>
      <c r="D24" s="82"/>
      <c r="E24" s="82"/>
      <c r="F24" s="82"/>
      <c r="G24" s="84"/>
      <c r="H24" s="84"/>
      <c r="I24" s="83"/>
      <c r="J24" s="83"/>
      <c r="K24" s="82"/>
      <c r="L24" s="24"/>
    </row>
  </sheetData>
  <mergeCells count="24">
    <mergeCell ref="C3:D3"/>
    <mergeCell ref="E3:F3"/>
    <mergeCell ref="G3:H3"/>
    <mergeCell ref="I3:J3"/>
    <mergeCell ref="C4:D4"/>
    <mergeCell ref="E5:F5"/>
    <mergeCell ref="C10:D10"/>
    <mergeCell ref="E11:F11"/>
    <mergeCell ref="G12:H12"/>
    <mergeCell ref="I13:J13"/>
    <mergeCell ref="G6:H6"/>
    <mergeCell ref="I7:J7"/>
    <mergeCell ref="C9:D9"/>
    <mergeCell ref="E9:F9"/>
    <mergeCell ref="G9:H9"/>
    <mergeCell ref="I9:J9"/>
    <mergeCell ref="E17:F17"/>
    <mergeCell ref="G18:H18"/>
    <mergeCell ref="I19:J19"/>
    <mergeCell ref="C15:D15"/>
    <mergeCell ref="E15:F15"/>
    <mergeCell ref="G15:H15"/>
    <mergeCell ref="I15:J15"/>
    <mergeCell ref="C16:D1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420C-305B-4C8A-BEE8-F666600F829F}">
  <sheetPr>
    <pageSetUpPr fitToPage="1"/>
  </sheetPr>
  <dimension ref="B1:V13"/>
  <sheetViews>
    <sheetView showGridLines="0" view="pageBreakPreview" zoomScaleNormal="100" zoomScaleSheetLayoutView="10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8" width="5.6328125" style="26" customWidth="1"/>
    <col min="9" max="10" width="5.6328125" style="26" hidden="1" customWidth="1"/>
    <col min="11" max="16" width="6.6328125" style="26" customWidth="1"/>
    <col min="17" max="17" width="5.08984375" style="26" customWidth="1"/>
    <col min="18" max="18" width="9" style="26"/>
    <col min="19" max="22" width="13.90625" style="26" customWidth="1"/>
    <col min="23" max="16384" width="9" style="26"/>
  </cols>
  <sheetData>
    <row r="1" spans="2:22" ht="20.149999999999999" customHeight="1" x14ac:dyDescent="0.45">
      <c r="B1" s="21" t="s">
        <v>160</v>
      </c>
      <c r="D1" s="71"/>
      <c r="E1" s="71"/>
      <c r="F1" s="71"/>
      <c r="G1" s="71"/>
    </row>
    <row r="2" spans="2:22" ht="20.149999999999999" customHeight="1" x14ac:dyDescent="0.45">
      <c r="B2" s="25"/>
      <c r="N2" s="30"/>
      <c r="O2" s="30"/>
      <c r="P2" s="30"/>
    </row>
    <row r="3" spans="2:22" ht="30" customHeight="1" x14ac:dyDescent="0.35">
      <c r="B3" s="52"/>
      <c r="C3" s="88" t="str">
        <f>S4</f>
        <v>大阪FLIPPERS</v>
      </c>
      <c r="D3" s="89"/>
      <c r="E3" s="88" t="str">
        <f>T4</f>
        <v>Regain</v>
      </c>
      <c r="F3" s="89"/>
      <c r="G3" s="131" t="str">
        <f>U4</f>
        <v>浜寺PINEGROVE</v>
      </c>
      <c r="H3" s="132"/>
      <c r="I3" s="88">
        <f>V4</f>
        <v>0</v>
      </c>
      <c r="J3" s="89"/>
      <c r="K3" s="55" t="s">
        <v>0</v>
      </c>
      <c r="L3" s="55" t="s">
        <v>1</v>
      </c>
      <c r="M3" s="61" t="s">
        <v>7</v>
      </c>
      <c r="N3" s="30"/>
    </row>
    <row r="4" spans="2:22" ht="30" customHeight="1" x14ac:dyDescent="0.35">
      <c r="B4" s="53" t="str">
        <f>C3</f>
        <v>大阪FLIPPERS</v>
      </c>
      <c r="C4" s="85"/>
      <c r="D4" s="86"/>
      <c r="E4" s="33" t="str">
        <f>IF(F4="","",IF(F4&gt;D5,"○","●"))</f>
        <v>○</v>
      </c>
      <c r="F4" s="34">
        <v>78</v>
      </c>
      <c r="G4" s="33" t="str">
        <f>IF(H4="","",IF(H4&gt;D6,"○","●"))</f>
        <v>○</v>
      </c>
      <c r="H4" s="34">
        <v>116</v>
      </c>
      <c r="I4" s="33" t="str">
        <f>IF(J4="","",IF(J4&gt;D7,"○","●"))</f>
        <v/>
      </c>
      <c r="J4" s="60"/>
      <c r="K4" s="54"/>
      <c r="L4" s="57">
        <f>N4*2+O4*1+P4*(-1)</f>
        <v>4</v>
      </c>
      <c r="M4" s="97">
        <f>RANK(L4:L7,L4:L7)</f>
        <v>1</v>
      </c>
      <c r="N4" s="30">
        <f>COUNTIF(C4:J4,"○")</f>
        <v>2</v>
      </c>
      <c r="O4" s="30">
        <f>COUNTIF(C4:J4,"●")</f>
        <v>0</v>
      </c>
      <c r="P4" s="30">
        <f>COUNTIF(C4:J4,"●●")</f>
        <v>0</v>
      </c>
      <c r="R4" s="63"/>
      <c r="S4" s="73" t="s">
        <v>180</v>
      </c>
      <c r="T4" s="73" t="s">
        <v>181</v>
      </c>
      <c r="U4" s="73" t="s">
        <v>108</v>
      </c>
      <c r="V4" s="63"/>
    </row>
    <row r="5" spans="2:22" ht="30" customHeight="1" x14ac:dyDescent="0.35">
      <c r="B5" s="53" t="str">
        <f>E3</f>
        <v>Regain</v>
      </c>
      <c r="C5" s="33" t="str">
        <f>IF(D5="","",IF(D5&gt;F4,"○","●"))</f>
        <v>●</v>
      </c>
      <c r="D5" s="34">
        <v>44</v>
      </c>
      <c r="E5" s="85"/>
      <c r="F5" s="86"/>
      <c r="G5" s="33" t="str">
        <f>IF(H5="","",IF(H5&gt;F6,"○","●"))</f>
        <v>○</v>
      </c>
      <c r="H5" s="34">
        <v>71</v>
      </c>
      <c r="I5" s="33" t="str">
        <f>IF(J5="","",IF(J5&gt;F7,"○","●"))</f>
        <v/>
      </c>
      <c r="J5" s="60"/>
      <c r="K5" s="54"/>
      <c r="L5" s="54">
        <f>N5*2+O5*1+P5*(-1)</f>
        <v>3</v>
      </c>
      <c r="M5" s="98">
        <f>RANK(L4:L7,L4:L7)</f>
        <v>2</v>
      </c>
      <c r="N5" s="30">
        <f>COUNTIF(C5:J5,"○")</f>
        <v>1</v>
      </c>
      <c r="O5" s="30">
        <f>COUNTIF(C5:J5,"●")</f>
        <v>1</v>
      </c>
      <c r="P5" s="30">
        <f>COUNTIF(C5:J5,"●●")</f>
        <v>0</v>
      </c>
    </row>
    <row r="6" spans="2:22" ht="30" customHeight="1" x14ac:dyDescent="0.35">
      <c r="B6" s="53" t="str">
        <f>G3</f>
        <v>浜寺PINEGROVE</v>
      </c>
      <c r="C6" s="33" t="str">
        <f>IF(D6="","",IF(D6&gt;H4,"○","●"))</f>
        <v>●</v>
      </c>
      <c r="D6" s="34">
        <v>28</v>
      </c>
      <c r="E6" s="33" t="str">
        <f>IF(F6="","",IF(F6&gt;H5,"○","●"))</f>
        <v>●</v>
      </c>
      <c r="F6" s="34">
        <v>31</v>
      </c>
      <c r="G6" s="85"/>
      <c r="H6" s="86"/>
      <c r="I6" s="33" t="str">
        <f>IF(J6="","",IF(J6&gt;H7,"○","●"))</f>
        <v/>
      </c>
      <c r="J6" s="60"/>
      <c r="K6" s="54"/>
      <c r="L6" s="54">
        <f>N6*2+O6*1+P6*(-1)</f>
        <v>2</v>
      </c>
      <c r="M6" s="62">
        <f>RANK(L4:L7,L4:L7)</f>
        <v>3</v>
      </c>
      <c r="N6" s="30">
        <f>COUNTIF(C6:J6,"○")</f>
        <v>0</v>
      </c>
      <c r="O6" s="30">
        <f>COUNTIF(C6:J6,"●")</f>
        <v>2</v>
      </c>
      <c r="P6" s="30">
        <f>COUNTIF(C6:J6,"●●")</f>
        <v>0</v>
      </c>
    </row>
    <row r="7" spans="2:22" ht="30" hidden="1" customHeight="1" x14ac:dyDescent="0.35">
      <c r="B7" s="53">
        <f>I3</f>
        <v>0</v>
      </c>
      <c r="C7" s="33" t="str">
        <f>IF(D7="","",IF(D7&gt;J4,"○","●"))</f>
        <v/>
      </c>
      <c r="D7" s="34"/>
      <c r="E7" s="33" t="str">
        <f>IF(F7="","",IF(F7&gt;J5,"○","●"))</f>
        <v/>
      </c>
      <c r="F7" s="34"/>
      <c r="G7" s="33" t="str">
        <f>IF(H7="","",IF(H7&gt;J6,"○","●"))</f>
        <v/>
      </c>
      <c r="H7" s="34"/>
      <c r="I7" s="85"/>
      <c r="J7" s="87"/>
      <c r="K7" s="54"/>
      <c r="L7" s="54">
        <f>N7*2+O7*1+P7*(-1)</f>
        <v>0</v>
      </c>
      <c r="M7" s="62">
        <f>RANK(L4:L7,L4:L7)</f>
        <v>4</v>
      </c>
      <c r="N7" s="30">
        <f>COUNTIF(C7:J7,"○")</f>
        <v>0</v>
      </c>
      <c r="O7" s="30">
        <f>COUNTIF(C7:J7,"●")</f>
        <v>0</v>
      </c>
      <c r="P7" s="30">
        <f>COUNTIF(C7:J7,"●●")</f>
        <v>0</v>
      </c>
    </row>
    <row r="8" spans="2:22" ht="44.5" customHeight="1" x14ac:dyDescent="0.35">
      <c r="B8" s="128" t="s">
        <v>182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30"/>
      <c r="O8" s="30"/>
      <c r="P8" s="30"/>
    </row>
    <row r="9" spans="2:22" ht="30" customHeight="1" x14ac:dyDescent="0.35">
      <c r="B9" s="123"/>
      <c r="C9" s="124">
        <f>S10</f>
        <v>0</v>
      </c>
      <c r="D9" s="125"/>
      <c r="E9" s="124">
        <f>T10</f>
        <v>0</v>
      </c>
      <c r="F9" s="125"/>
      <c r="G9" s="124">
        <f>U10</f>
        <v>0</v>
      </c>
      <c r="H9" s="125"/>
      <c r="I9" s="124">
        <f>V10</f>
        <v>0</v>
      </c>
      <c r="J9" s="125"/>
      <c r="K9" s="126" t="s">
        <v>0</v>
      </c>
      <c r="L9" s="126" t="s">
        <v>1</v>
      </c>
      <c r="M9" s="127" t="s">
        <v>7</v>
      </c>
      <c r="N9" s="30"/>
    </row>
    <row r="10" spans="2:22" ht="30" customHeight="1" x14ac:dyDescent="0.35">
      <c r="B10" s="53">
        <f>C9</f>
        <v>0</v>
      </c>
      <c r="C10" s="85"/>
      <c r="D10" s="86"/>
      <c r="E10" s="33" t="str">
        <f>IF(F10="","",IF(F10&gt;D11,"○","●"))</f>
        <v/>
      </c>
      <c r="F10" s="34"/>
      <c r="G10" s="33" t="str">
        <f>IF(H10="","",IF(H10&gt;D12,"○","●"))</f>
        <v/>
      </c>
      <c r="H10" s="34"/>
      <c r="I10" s="33" t="str">
        <f>IF(J10="","",IF(J10&gt;D13,"○","●"))</f>
        <v/>
      </c>
      <c r="J10" s="60"/>
      <c r="K10" s="54"/>
      <c r="L10" s="57">
        <f>N10*2+O10*1+P10*(-1)</f>
        <v>0</v>
      </c>
      <c r="M10" s="62">
        <f>RANK(L10:L13,L10:L13)</f>
        <v>1</v>
      </c>
      <c r="N10" s="30">
        <f>COUNTIF(C10:J10,"○")</f>
        <v>0</v>
      </c>
      <c r="O10" s="30">
        <f>COUNTIF(C10:J10,"●")</f>
        <v>0</v>
      </c>
      <c r="P10" s="30">
        <f>COUNTIF(C10:J10,"●●")</f>
        <v>0</v>
      </c>
      <c r="R10" s="63"/>
      <c r="S10" s="73"/>
      <c r="T10" s="73"/>
      <c r="U10" s="73"/>
      <c r="V10" s="63"/>
    </row>
    <row r="11" spans="2:22" ht="30" customHeight="1" x14ac:dyDescent="0.35">
      <c r="B11" s="53">
        <f>E9</f>
        <v>0</v>
      </c>
      <c r="C11" s="33" t="str">
        <f>IF(D11="","",IF(D11&gt;F10,"○","●"))</f>
        <v/>
      </c>
      <c r="D11" s="34"/>
      <c r="E11" s="85"/>
      <c r="F11" s="86"/>
      <c r="G11" s="33" t="str">
        <f>IF(H11="","",IF(H11&gt;F12,"○","●"))</f>
        <v/>
      </c>
      <c r="H11" s="34"/>
      <c r="I11" s="33" t="str">
        <f>IF(J11="","",IF(J11&gt;F13,"○","●"))</f>
        <v/>
      </c>
      <c r="J11" s="60"/>
      <c r="K11" s="54"/>
      <c r="L11" s="54">
        <f>N11*2+O11*1+P11*(-1)</f>
        <v>0</v>
      </c>
      <c r="M11" s="51">
        <f>RANK(L10:L13,L10:L13)</f>
        <v>1</v>
      </c>
      <c r="N11" s="30">
        <f>COUNTIF(C11:J11,"○")</f>
        <v>0</v>
      </c>
      <c r="O11" s="30">
        <f>COUNTIF(C11:J11,"●")</f>
        <v>0</v>
      </c>
      <c r="P11" s="30">
        <f>COUNTIF(C11:J11,"●●")</f>
        <v>0</v>
      </c>
    </row>
    <row r="12" spans="2:22" ht="30" customHeight="1" x14ac:dyDescent="0.35">
      <c r="B12" s="53">
        <f>G9</f>
        <v>0</v>
      </c>
      <c r="C12" s="33" t="str">
        <f>IF(D12="","",IF(D12&gt;H10,"○","●"))</f>
        <v/>
      </c>
      <c r="D12" s="34"/>
      <c r="E12" s="33" t="str">
        <f>IF(F12="","",IF(F12&gt;H11,"○","●"))</f>
        <v/>
      </c>
      <c r="F12" s="34"/>
      <c r="G12" s="85"/>
      <c r="H12" s="86"/>
      <c r="I12" s="33" t="str">
        <f>IF(J12="","",IF(J12&gt;H13,"○","●"))</f>
        <v/>
      </c>
      <c r="J12" s="60"/>
      <c r="K12" s="54"/>
      <c r="L12" s="54">
        <f>N12*2+O12*1+P12*(-1)</f>
        <v>0</v>
      </c>
      <c r="M12" s="62">
        <f>RANK(L10:L13,L10:L13)</f>
        <v>1</v>
      </c>
      <c r="N12" s="30">
        <f>COUNTIF(C12:J12,"○")</f>
        <v>0</v>
      </c>
      <c r="O12" s="30">
        <f>COUNTIF(C12:J12,"●")</f>
        <v>0</v>
      </c>
      <c r="P12" s="30">
        <f>COUNTIF(C12:J12,"●●")</f>
        <v>0</v>
      </c>
    </row>
    <row r="13" spans="2:22" ht="30" customHeight="1" x14ac:dyDescent="0.35">
      <c r="B13" s="53">
        <f>I9</f>
        <v>0</v>
      </c>
      <c r="C13" s="33" t="str">
        <f>IF(D13="","",IF(D13&gt;J10,"○","●"))</f>
        <v/>
      </c>
      <c r="D13" s="34"/>
      <c r="E13" s="33" t="str">
        <f>IF(F13="","",IF(F13&gt;J11,"○","●"))</f>
        <v/>
      </c>
      <c r="F13" s="34"/>
      <c r="G13" s="33" t="str">
        <f>IF(H13="","",IF(H13&gt;J12,"○","●"))</f>
        <v/>
      </c>
      <c r="H13" s="34"/>
      <c r="I13" s="85"/>
      <c r="J13" s="87"/>
      <c r="K13" s="54"/>
      <c r="L13" s="54">
        <f>N13*2+O13*1+P13*(-1)</f>
        <v>0</v>
      </c>
      <c r="M13" s="62">
        <f>RANK(L10:L13,L10:L13)</f>
        <v>1</v>
      </c>
      <c r="N13" s="30">
        <f>COUNTIF(C13:J13,"○")</f>
        <v>0</v>
      </c>
      <c r="O13" s="30">
        <f>COUNTIF(C13:J13,"●")</f>
        <v>0</v>
      </c>
      <c r="P13" s="30">
        <f>COUNTIF(C13:J13,"●●")</f>
        <v>0</v>
      </c>
    </row>
  </sheetData>
  <mergeCells count="17">
    <mergeCell ref="C3:D3"/>
    <mergeCell ref="E3:F3"/>
    <mergeCell ref="G3:H3"/>
    <mergeCell ref="I3:J3"/>
    <mergeCell ref="C10:D10"/>
    <mergeCell ref="B8:M8"/>
    <mergeCell ref="E11:F11"/>
    <mergeCell ref="G12:H12"/>
    <mergeCell ref="I13:J13"/>
    <mergeCell ref="C4:D4"/>
    <mergeCell ref="E5:F5"/>
    <mergeCell ref="G6:H6"/>
    <mergeCell ref="I7:J7"/>
    <mergeCell ref="C9:D9"/>
    <mergeCell ref="E9:F9"/>
    <mergeCell ref="G9:H9"/>
    <mergeCell ref="I9:J9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BD73F-EC0C-4234-98DD-9BB67297F14C}">
  <sheetPr>
    <pageSetUpPr fitToPage="1"/>
  </sheetPr>
  <dimension ref="B1:V13"/>
  <sheetViews>
    <sheetView showGridLines="0" view="pageBreakPreview" zoomScale="80" zoomScaleNormal="100" zoomScaleSheetLayoutView="80" workbookViewId="0"/>
  </sheetViews>
  <sheetFormatPr defaultColWidth="9" defaultRowHeight="15" x14ac:dyDescent="0.35"/>
  <cols>
    <col min="1" max="1" width="1.6328125" style="100" customWidth="1"/>
    <col min="2" max="2" width="13.6328125" style="100" customWidth="1"/>
    <col min="3" max="10" width="5.6328125" style="100" customWidth="1"/>
    <col min="11" max="16" width="6.6328125" style="100" customWidth="1"/>
    <col min="17" max="17" width="5.08984375" style="100" customWidth="1"/>
    <col min="18" max="18" width="9" style="100"/>
    <col min="19" max="22" width="13.90625" style="100" customWidth="1"/>
    <col min="23" max="16384" width="9" style="100"/>
  </cols>
  <sheetData>
    <row r="1" spans="2:22" ht="20.149999999999999" customHeight="1" x14ac:dyDescent="0.45">
      <c r="B1" s="99" t="s">
        <v>183</v>
      </c>
    </row>
    <row r="2" spans="2:22" ht="20.149999999999999" customHeight="1" x14ac:dyDescent="0.45">
      <c r="B2" s="101"/>
      <c r="N2" s="24"/>
      <c r="O2" s="24"/>
      <c r="P2" s="24"/>
    </row>
    <row r="3" spans="2:22" ht="30" customHeight="1" x14ac:dyDescent="0.35">
      <c r="B3" s="102"/>
      <c r="C3" s="103" t="str">
        <f>S4</f>
        <v>ディノニクスo50</v>
      </c>
      <c r="D3" s="104"/>
      <c r="E3" s="103" t="str">
        <f>T4</f>
        <v>オラクル</v>
      </c>
      <c r="F3" s="104"/>
      <c r="G3" s="129" t="str">
        <f>U4</f>
        <v>trois4DIME</v>
      </c>
      <c r="H3" s="130"/>
      <c r="I3" s="129" t="str">
        <f>V4</f>
        <v>Strongbonds</v>
      </c>
      <c r="J3" s="130"/>
      <c r="K3" s="105" t="s">
        <v>0</v>
      </c>
      <c r="L3" s="105" t="s">
        <v>1</v>
      </c>
      <c r="M3" s="106" t="s">
        <v>7</v>
      </c>
      <c r="N3" s="24"/>
    </row>
    <row r="4" spans="2:22" ht="30" customHeight="1" x14ac:dyDescent="0.35">
      <c r="B4" s="107" t="str">
        <f>C3</f>
        <v>ディノニクスo50</v>
      </c>
      <c r="C4" s="108"/>
      <c r="D4" s="109"/>
      <c r="E4" s="110" t="str">
        <f>IF(F4="","",IF(F4&gt;D5,"○","●"))</f>
        <v/>
      </c>
      <c r="F4" s="111"/>
      <c r="G4" s="110" t="str">
        <f>IF(H4="","",IF(H4&gt;D6,"○","●"))</f>
        <v/>
      </c>
      <c r="H4" s="111"/>
      <c r="I4" s="112" t="str">
        <f>IF(J4="","",IF(J4&gt;D7,"○","●"))</f>
        <v/>
      </c>
      <c r="J4" s="113"/>
      <c r="K4" s="114"/>
      <c r="L4" s="115">
        <f>N4*2+O4*1+P4*(-1)</f>
        <v>0</v>
      </c>
      <c r="M4" s="116">
        <f>RANK(L4:L7,L4:L7)</f>
        <v>1</v>
      </c>
      <c r="N4" s="24">
        <f>COUNTIF(C4:J4,"○")</f>
        <v>0</v>
      </c>
      <c r="O4" s="24">
        <f>COUNTIF(C4:J4,"●")</f>
        <v>0</v>
      </c>
      <c r="P4" s="24">
        <f>COUNTIF(C4:J4,"●●")</f>
        <v>0</v>
      </c>
      <c r="R4" s="117"/>
      <c r="S4" s="118" t="s">
        <v>107</v>
      </c>
      <c r="T4" s="118" t="s">
        <v>167</v>
      </c>
      <c r="U4" s="118" t="s">
        <v>168</v>
      </c>
      <c r="V4" s="118" t="s">
        <v>184</v>
      </c>
    </row>
    <row r="5" spans="2:22" ht="30" customHeight="1" x14ac:dyDescent="0.35">
      <c r="B5" s="107" t="str">
        <f>E3</f>
        <v>オラクル</v>
      </c>
      <c r="C5" s="110" t="str">
        <f>IF(D5="","",IF(D5&gt;F4,"○","●"))</f>
        <v/>
      </c>
      <c r="D5" s="111"/>
      <c r="E5" s="108"/>
      <c r="F5" s="109"/>
      <c r="G5" s="110" t="str">
        <f>IF(H5="","",IF(H5&gt;F6,"○","●"))</f>
        <v/>
      </c>
      <c r="H5" s="111"/>
      <c r="I5" s="110" t="str">
        <f>IF(J5="","",IF(J5&gt;F7,"○","●"))</f>
        <v/>
      </c>
      <c r="J5" s="119"/>
      <c r="K5" s="114"/>
      <c r="L5" s="114">
        <f>N5*2+O5*1+P5*(-1)</f>
        <v>0</v>
      </c>
      <c r="M5" s="120">
        <f>RANK(L4:L7,L4:L7)</f>
        <v>1</v>
      </c>
      <c r="N5" s="24">
        <f>COUNTIF(C5:J5,"○")</f>
        <v>0</v>
      </c>
      <c r="O5" s="24">
        <f>COUNTIF(C5:J5,"●")</f>
        <v>0</v>
      </c>
      <c r="P5" s="24">
        <f>COUNTIF(C5:J5,"●●")</f>
        <v>0</v>
      </c>
    </row>
    <row r="6" spans="2:22" ht="30" customHeight="1" x14ac:dyDescent="0.35">
      <c r="B6" s="107" t="str">
        <f>G3</f>
        <v>trois4DIME</v>
      </c>
      <c r="C6" s="110" t="str">
        <f>IF(D6="","",IF(D6&gt;H4,"○","●"))</f>
        <v/>
      </c>
      <c r="D6" s="111"/>
      <c r="E6" s="110" t="str">
        <f>IF(F6="","",IF(F6&gt;H5,"○","●"))</f>
        <v/>
      </c>
      <c r="F6" s="111"/>
      <c r="G6" s="108"/>
      <c r="H6" s="109"/>
      <c r="I6" s="110" t="str">
        <f>IF(J6="","",IF(J6&gt;H7,"○","●"))</f>
        <v/>
      </c>
      <c r="J6" s="119"/>
      <c r="K6" s="114"/>
      <c r="L6" s="114">
        <f>N6*2+O6*1+P6*(-1)</f>
        <v>0</v>
      </c>
      <c r="M6" s="116">
        <f>RANK(L4:L7,L4:L7)</f>
        <v>1</v>
      </c>
      <c r="N6" s="24">
        <f>COUNTIF(C6:J6,"○")</f>
        <v>0</v>
      </c>
      <c r="O6" s="24">
        <f>COUNTIF(C6:J6,"●")</f>
        <v>0</v>
      </c>
      <c r="P6" s="24">
        <f>COUNTIF(C6:J6,"●●")</f>
        <v>0</v>
      </c>
    </row>
    <row r="7" spans="2:22" ht="30" customHeight="1" x14ac:dyDescent="0.35">
      <c r="B7" s="107" t="str">
        <f>I3</f>
        <v>Strongbonds</v>
      </c>
      <c r="C7" s="112" t="str">
        <f>IF(D7="","",IF(D7&gt;J4,"○","●"))</f>
        <v/>
      </c>
      <c r="D7" s="121"/>
      <c r="E7" s="110" t="str">
        <f>IF(F7="","",IF(F7&gt;J5,"○","●"))</f>
        <v/>
      </c>
      <c r="F7" s="111"/>
      <c r="G7" s="110" t="str">
        <f>IF(H7="","",IF(H7&gt;J6,"○","●"))</f>
        <v/>
      </c>
      <c r="H7" s="111"/>
      <c r="I7" s="108"/>
      <c r="J7" s="122"/>
      <c r="K7" s="114"/>
      <c r="L7" s="114">
        <f>N7*2+O7*1+P7*(-1)</f>
        <v>0</v>
      </c>
      <c r="M7" s="116">
        <f>RANK(L4:L7,L4:L7)</f>
        <v>1</v>
      </c>
      <c r="N7" s="24">
        <f>COUNTIF(C7:J7,"○")</f>
        <v>0</v>
      </c>
      <c r="O7" s="24">
        <f>COUNTIF(C7:J7,"●")</f>
        <v>0</v>
      </c>
      <c r="P7" s="24">
        <f>COUNTIF(C7:J7,"●●")</f>
        <v>0</v>
      </c>
    </row>
    <row r="8" spans="2:22" ht="30" customHeight="1" x14ac:dyDescent="0.45">
      <c r="B8" s="101">
        <f>R10</f>
        <v>0</v>
      </c>
      <c r="N8" s="24"/>
      <c r="O8" s="24"/>
      <c r="P8" s="24"/>
    </row>
    <row r="9" spans="2:22" ht="30" customHeight="1" x14ac:dyDescent="0.35">
      <c r="B9" s="102"/>
      <c r="C9" s="103">
        <f>S10</f>
        <v>0</v>
      </c>
      <c r="D9" s="104"/>
      <c r="E9" s="103">
        <f>T10</f>
        <v>0</v>
      </c>
      <c r="F9" s="104"/>
      <c r="G9" s="103">
        <f>U10</f>
        <v>0</v>
      </c>
      <c r="H9" s="104"/>
      <c r="I9" s="103">
        <f>V10</f>
        <v>0</v>
      </c>
      <c r="J9" s="104"/>
      <c r="K9" s="105" t="s">
        <v>0</v>
      </c>
      <c r="L9" s="105" t="s">
        <v>1</v>
      </c>
      <c r="M9" s="106" t="s">
        <v>7</v>
      </c>
      <c r="N9" s="24"/>
    </row>
    <row r="10" spans="2:22" ht="30" customHeight="1" x14ac:dyDescent="0.35">
      <c r="B10" s="107">
        <f>C9</f>
        <v>0</v>
      </c>
      <c r="C10" s="108"/>
      <c r="D10" s="109"/>
      <c r="E10" s="110" t="str">
        <f>IF(F10="","",IF(F10&gt;D11,"○","●"))</f>
        <v/>
      </c>
      <c r="F10" s="111"/>
      <c r="G10" s="110" t="str">
        <f>IF(H10="","",IF(H10&gt;D12,"○","●"))</f>
        <v/>
      </c>
      <c r="H10" s="111"/>
      <c r="I10" s="110" t="str">
        <f>IF(J10="","",IF(J10&gt;D13,"○","●"))</f>
        <v/>
      </c>
      <c r="J10" s="119"/>
      <c r="K10" s="114"/>
      <c r="L10" s="115">
        <f>N10*2+O10*1+P10*(-1)</f>
        <v>0</v>
      </c>
      <c r="M10" s="116">
        <f>RANK(L10:L13,L10:L13)</f>
        <v>1</v>
      </c>
      <c r="N10" s="24">
        <f>COUNTIF(C10:J10,"○")</f>
        <v>0</v>
      </c>
      <c r="O10" s="24">
        <f>COUNTIF(C10:J10,"●")</f>
        <v>0</v>
      </c>
      <c r="P10" s="24">
        <f>COUNTIF(C10:J10,"●●")</f>
        <v>0</v>
      </c>
      <c r="R10" s="117"/>
      <c r="S10" s="118"/>
      <c r="T10" s="118"/>
      <c r="U10" s="118"/>
      <c r="V10" s="117"/>
    </row>
    <row r="11" spans="2:22" ht="30" customHeight="1" x14ac:dyDescent="0.35">
      <c r="B11" s="107">
        <f>E9</f>
        <v>0</v>
      </c>
      <c r="C11" s="110" t="str">
        <f>IF(D11="","",IF(D11&gt;F10,"○","●"))</f>
        <v/>
      </c>
      <c r="D11" s="111"/>
      <c r="E11" s="108"/>
      <c r="F11" s="109"/>
      <c r="G11" s="110" t="str">
        <f>IF(H11="","",IF(H11&gt;F12,"○","●"))</f>
        <v/>
      </c>
      <c r="H11" s="111"/>
      <c r="I11" s="110" t="str">
        <f>IF(J11="","",IF(J11&gt;F13,"○","●"))</f>
        <v/>
      </c>
      <c r="J11" s="119"/>
      <c r="K11" s="114"/>
      <c r="L11" s="114">
        <f>N11*2+O11*1+P11*(-1)</f>
        <v>0</v>
      </c>
      <c r="M11" s="120">
        <f>RANK(L10:L13,L10:L13)</f>
        <v>1</v>
      </c>
      <c r="N11" s="24">
        <f>COUNTIF(C11:J11,"○")</f>
        <v>0</v>
      </c>
      <c r="O11" s="24">
        <f>COUNTIF(C11:J11,"●")</f>
        <v>0</v>
      </c>
      <c r="P11" s="24">
        <f>COUNTIF(C11:J11,"●●")</f>
        <v>0</v>
      </c>
    </row>
    <row r="12" spans="2:22" ht="30" customHeight="1" x14ac:dyDescent="0.35">
      <c r="B12" s="107">
        <f>G9</f>
        <v>0</v>
      </c>
      <c r="C12" s="110" t="str">
        <f>IF(D12="","",IF(D12&gt;H10,"○","●"))</f>
        <v/>
      </c>
      <c r="D12" s="111"/>
      <c r="E12" s="110" t="str">
        <f>IF(F12="","",IF(F12&gt;H11,"○","●"))</f>
        <v/>
      </c>
      <c r="F12" s="111"/>
      <c r="G12" s="108"/>
      <c r="H12" s="109"/>
      <c r="I12" s="110" t="str">
        <f>IF(J12="","",IF(J12&gt;H13,"○","●"))</f>
        <v/>
      </c>
      <c r="J12" s="119"/>
      <c r="K12" s="114"/>
      <c r="L12" s="114">
        <f>N12*2+O12*1+P12*(-1)</f>
        <v>0</v>
      </c>
      <c r="M12" s="116">
        <f>RANK(L10:L13,L10:L13)</f>
        <v>1</v>
      </c>
      <c r="N12" s="24">
        <f>COUNTIF(C12:J12,"○")</f>
        <v>0</v>
      </c>
      <c r="O12" s="24">
        <f>COUNTIF(C12:J12,"●")</f>
        <v>0</v>
      </c>
      <c r="P12" s="24">
        <f>COUNTIF(C12:J12,"●●")</f>
        <v>0</v>
      </c>
    </row>
    <row r="13" spans="2:22" ht="30" customHeight="1" x14ac:dyDescent="0.35">
      <c r="B13" s="107">
        <f>I9</f>
        <v>0</v>
      </c>
      <c r="C13" s="110" t="str">
        <f>IF(D13="","",IF(D13&gt;J10,"○","●"))</f>
        <v/>
      </c>
      <c r="D13" s="111"/>
      <c r="E13" s="110" t="str">
        <f>IF(F13="","",IF(F13&gt;J11,"○","●"))</f>
        <v/>
      </c>
      <c r="F13" s="111"/>
      <c r="G13" s="110" t="str">
        <f>IF(H13="","",IF(H13&gt;J12,"○","●"))</f>
        <v/>
      </c>
      <c r="H13" s="111"/>
      <c r="I13" s="108"/>
      <c r="J13" s="122"/>
      <c r="K13" s="114"/>
      <c r="L13" s="114">
        <f>N13*2+O13*1+P13*(-1)</f>
        <v>0</v>
      </c>
      <c r="M13" s="116">
        <f>RANK(L10:L13,L10:L13)</f>
        <v>1</v>
      </c>
      <c r="N13" s="24">
        <f>COUNTIF(C13:J13,"○")</f>
        <v>0</v>
      </c>
      <c r="O13" s="24">
        <f>COUNTIF(C13:J13,"●")</f>
        <v>0</v>
      </c>
      <c r="P13" s="24">
        <f>COUNTIF(C13:J13,"●●")</f>
        <v>0</v>
      </c>
    </row>
  </sheetData>
  <mergeCells count="16">
    <mergeCell ref="C10:D10"/>
    <mergeCell ref="E11:F11"/>
    <mergeCell ref="G12:H12"/>
    <mergeCell ref="I13:J13"/>
    <mergeCell ref="G6:H6"/>
    <mergeCell ref="I7:J7"/>
    <mergeCell ref="C9:D9"/>
    <mergeCell ref="E9:F9"/>
    <mergeCell ref="G9:H9"/>
    <mergeCell ref="I9:J9"/>
    <mergeCell ref="C3:D3"/>
    <mergeCell ref="E3:F3"/>
    <mergeCell ref="G3:H3"/>
    <mergeCell ref="I3:J3"/>
    <mergeCell ref="C4:D4"/>
    <mergeCell ref="E5:F5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29"/>
  <sheetViews>
    <sheetView showGridLines="0" zoomScaleNormal="100" workbookViewId="0"/>
  </sheetViews>
  <sheetFormatPr defaultRowHeight="13" x14ac:dyDescent="0.2"/>
  <cols>
    <col min="1" max="1" width="2.90625" customWidth="1"/>
    <col min="2" max="2" width="22.6328125" customWidth="1"/>
    <col min="3" max="3" width="4.6328125" customWidth="1"/>
    <col min="4" max="4" width="2.6328125" customWidth="1"/>
    <col min="5" max="5" width="4.6328125" customWidth="1"/>
    <col min="6" max="6" width="22.6328125" customWidth="1"/>
    <col min="7" max="7" width="2.90625" customWidth="1"/>
  </cols>
  <sheetData>
    <row r="2" spans="1:7" ht="20.149999999999999" customHeight="1" x14ac:dyDescent="0.2">
      <c r="B2" s="17" t="s">
        <v>15</v>
      </c>
      <c r="C2" s="2"/>
      <c r="D2" s="2"/>
      <c r="E2" s="2"/>
      <c r="F2" s="2"/>
    </row>
    <row r="3" spans="1:7" ht="20.149999999999999" customHeight="1" x14ac:dyDescent="0.2">
      <c r="A3" s="3"/>
      <c r="B3" s="4" t="s">
        <v>16</v>
      </c>
      <c r="C3" s="5"/>
      <c r="D3" s="5"/>
      <c r="E3" s="5"/>
      <c r="F3" s="5"/>
      <c r="G3" s="1"/>
    </row>
    <row r="4" spans="1:7" ht="20.149999999999999" customHeight="1" x14ac:dyDescent="0.2">
      <c r="B4" s="15"/>
      <c r="C4" s="6"/>
      <c r="D4" s="7" t="s">
        <v>17</v>
      </c>
      <c r="E4" s="8"/>
      <c r="F4" s="16"/>
      <c r="G4" s="1"/>
    </row>
    <row r="5" spans="1:7" ht="20.149999999999999" customHeight="1" x14ac:dyDescent="0.2">
      <c r="A5" s="3"/>
      <c r="B5" s="9" t="s">
        <v>18</v>
      </c>
      <c r="C5" s="10"/>
      <c r="D5" s="10"/>
      <c r="E5" s="10"/>
      <c r="F5" s="10"/>
      <c r="G5" s="1"/>
    </row>
    <row r="6" spans="1:7" ht="20.149999999999999" customHeight="1" x14ac:dyDescent="0.2">
      <c r="B6" s="15"/>
      <c r="C6" s="6"/>
      <c r="D6" s="7" t="s">
        <v>17</v>
      </c>
      <c r="E6" s="8"/>
      <c r="F6" s="16"/>
      <c r="G6" s="1"/>
    </row>
    <row r="7" spans="1:7" ht="20.149999999999999" customHeight="1" x14ac:dyDescent="0.2">
      <c r="A7" s="3"/>
      <c r="B7" s="9" t="s">
        <v>19</v>
      </c>
      <c r="C7" s="10"/>
      <c r="D7" s="10"/>
      <c r="E7" s="10"/>
      <c r="F7" s="10"/>
      <c r="G7" s="1"/>
    </row>
    <row r="8" spans="1:7" ht="20.149999999999999" customHeight="1" x14ac:dyDescent="0.2">
      <c r="B8" s="15"/>
      <c r="C8" s="6"/>
      <c r="D8" s="7" t="s">
        <v>17</v>
      </c>
      <c r="E8" s="8"/>
      <c r="F8" s="16"/>
      <c r="G8" s="1"/>
    </row>
    <row r="9" spans="1:7" ht="20.149999999999999" customHeight="1" x14ac:dyDescent="0.2">
      <c r="B9" s="2" t="s">
        <v>20</v>
      </c>
      <c r="C9" s="11"/>
      <c r="D9" s="11"/>
      <c r="E9" s="11"/>
      <c r="F9" s="11"/>
      <c r="G9" s="1"/>
    </row>
    <row r="10" spans="1:7" ht="20.149999999999999" customHeight="1" x14ac:dyDescent="0.2">
      <c r="B10" s="15"/>
      <c r="C10" s="6"/>
      <c r="D10" s="7" t="s">
        <v>17</v>
      </c>
      <c r="E10" s="8"/>
      <c r="F10" s="16"/>
      <c r="G10" s="1"/>
    </row>
    <row r="11" spans="1:7" ht="20.149999999999999" hidden="1" customHeight="1" x14ac:dyDescent="0.2">
      <c r="B11" s="12"/>
      <c r="C11" s="13"/>
      <c r="D11" s="13"/>
      <c r="E11" s="13"/>
      <c r="F11" s="14"/>
      <c r="G11" s="1"/>
    </row>
    <row r="12" spans="1:7" ht="20.149999999999999" customHeight="1" x14ac:dyDescent="0.2">
      <c r="B12" s="17" t="s">
        <v>23</v>
      </c>
      <c r="C12" s="2"/>
      <c r="D12" s="2"/>
      <c r="E12" s="2"/>
      <c r="F12" s="2"/>
    </row>
    <row r="13" spans="1:7" ht="20.149999999999999" customHeight="1" x14ac:dyDescent="0.2">
      <c r="A13" s="3"/>
      <c r="B13" s="4" t="s">
        <v>16</v>
      </c>
      <c r="C13" s="5"/>
      <c r="D13" s="5"/>
      <c r="E13" s="5"/>
      <c r="F13" s="5"/>
      <c r="G13" s="1"/>
    </row>
    <row r="14" spans="1:7" ht="20.149999999999999" customHeight="1" x14ac:dyDescent="0.2">
      <c r="B14" s="19"/>
      <c r="C14" s="6"/>
      <c r="D14" s="7" t="s">
        <v>17</v>
      </c>
      <c r="E14" s="8"/>
      <c r="F14" s="18"/>
      <c r="G14" s="1"/>
    </row>
    <row r="15" spans="1:7" ht="20.149999999999999" customHeight="1" x14ac:dyDescent="0.2">
      <c r="A15" s="3"/>
      <c r="B15" s="9" t="s">
        <v>18</v>
      </c>
      <c r="C15" s="10"/>
      <c r="D15" s="10"/>
      <c r="E15" s="10"/>
      <c r="F15" s="10"/>
      <c r="G15" s="1"/>
    </row>
    <row r="16" spans="1:7" ht="20.149999999999999" customHeight="1" x14ac:dyDescent="0.2">
      <c r="B16" s="19"/>
      <c r="C16" s="6"/>
      <c r="D16" s="7" t="s">
        <v>17</v>
      </c>
      <c r="E16" s="8"/>
      <c r="F16" s="18"/>
      <c r="G16" s="1"/>
    </row>
    <row r="17" spans="1:7" ht="20.149999999999999" customHeight="1" x14ac:dyDescent="0.2">
      <c r="A17" s="3"/>
      <c r="B17" s="9" t="s">
        <v>19</v>
      </c>
      <c r="C17" s="10"/>
      <c r="D17" s="10"/>
      <c r="E17" s="10"/>
      <c r="F17" s="10"/>
      <c r="G17" s="1"/>
    </row>
    <row r="18" spans="1:7" ht="20.149999999999999" customHeight="1" x14ac:dyDescent="0.2">
      <c r="B18" s="19"/>
      <c r="C18" s="6"/>
      <c r="D18" s="7" t="s">
        <v>17</v>
      </c>
      <c r="E18" s="8"/>
      <c r="F18" s="18"/>
      <c r="G18" s="1"/>
    </row>
    <row r="19" spans="1:7" ht="20.149999999999999" customHeight="1" x14ac:dyDescent="0.2">
      <c r="B19" s="2" t="s">
        <v>20</v>
      </c>
      <c r="C19" s="11"/>
      <c r="D19" s="11"/>
      <c r="E19" s="11"/>
      <c r="F19" s="11"/>
      <c r="G19" s="1"/>
    </row>
    <row r="20" spans="1:7" ht="20.149999999999999" customHeight="1" x14ac:dyDescent="0.2">
      <c r="B20" s="15"/>
      <c r="C20" s="6"/>
      <c r="D20" s="7" t="s">
        <v>17</v>
      </c>
      <c r="E20" s="8"/>
      <c r="F20" s="18"/>
      <c r="G20" s="1"/>
    </row>
    <row r="21" spans="1:7" ht="20.149999999999999" customHeight="1" x14ac:dyDescent="0.2">
      <c r="B21" s="12"/>
      <c r="C21" s="13"/>
      <c r="D21" s="13"/>
      <c r="E21" s="13"/>
      <c r="F21" s="14"/>
      <c r="G21" s="1"/>
    </row>
    <row r="22" spans="1:7" ht="20.149999999999999" customHeight="1" x14ac:dyDescent="0.2">
      <c r="B22" s="2" t="s">
        <v>28</v>
      </c>
      <c r="C22" s="2"/>
      <c r="D22" s="2"/>
      <c r="E22" s="2"/>
      <c r="F22" s="2"/>
    </row>
    <row r="23" spans="1:7" ht="20.149999999999999" customHeight="1" x14ac:dyDescent="0.2">
      <c r="A23" s="3"/>
      <c r="B23" s="4" t="s">
        <v>16</v>
      </c>
      <c r="C23" s="5"/>
      <c r="D23" s="5"/>
      <c r="E23" s="5"/>
      <c r="F23" s="5"/>
      <c r="G23" s="1"/>
    </row>
    <row r="24" spans="1:7" ht="20.149999999999999" customHeight="1" x14ac:dyDescent="0.2">
      <c r="B24" s="19"/>
      <c r="C24" s="6"/>
      <c r="D24" s="7" t="s">
        <v>17</v>
      </c>
      <c r="E24" s="8"/>
      <c r="F24" s="18"/>
      <c r="G24" s="1"/>
    </row>
    <row r="25" spans="1:7" ht="20.149999999999999" customHeight="1" x14ac:dyDescent="0.2">
      <c r="A25" s="3"/>
      <c r="B25" s="9" t="s">
        <v>18</v>
      </c>
      <c r="C25" s="10"/>
      <c r="D25" s="10"/>
      <c r="E25" s="10"/>
      <c r="F25" s="10"/>
      <c r="G25" s="1"/>
    </row>
    <row r="26" spans="1:7" ht="20.149999999999999" customHeight="1" x14ac:dyDescent="0.2">
      <c r="B26" s="19"/>
      <c r="C26" s="6"/>
      <c r="D26" s="7" t="s">
        <v>17</v>
      </c>
      <c r="E26" s="8"/>
      <c r="F26" s="18"/>
      <c r="G26" s="1"/>
    </row>
    <row r="27" spans="1:7" ht="20.149999999999999" customHeight="1" x14ac:dyDescent="0.2">
      <c r="A27" s="3"/>
      <c r="B27" s="9" t="s">
        <v>19</v>
      </c>
      <c r="C27" s="10"/>
      <c r="D27" s="10"/>
      <c r="E27" s="10"/>
      <c r="F27" s="10"/>
      <c r="G27" s="1"/>
    </row>
    <row r="28" spans="1:7" ht="20.149999999999999" customHeight="1" x14ac:dyDescent="0.2">
      <c r="B28" s="19"/>
      <c r="C28" s="6"/>
      <c r="D28" s="7" t="s">
        <v>17</v>
      </c>
      <c r="E28" s="8"/>
      <c r="F28" s="18"/>
      <c r="G28" s="1"/>
    </row>
    <row r="29" spans="1:7" ht="20.149999999999999" customHeight="1" x14ac:dyDescent="0.2">
      <c r="B29" s="20"/>
      <c r="C29" s="13"/>
      <c r="D29" s="13"/>
      <c r="E29" s="13"/>
      <c r="F29" s="14"/>
      <c r="G29" s="1"/>
    </row>
  </sheetData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0ACC2-9387-40A8-8B4D-3B53695F242A}">
  <sheetPr>
    <pageSetUpPr fitToPage="1"/>
  </sheetPr>
  <dimension ref="B1:X19"/>
  <sheetViews>
    <sheetView showGridLines="0" view="pageBreakPreview" zoomScale="80" zoomScaleNormal="8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8" width="5.6328125" style="26" customWidth="1"/>
    <col min="9" max="10" width="5.6328125" style="26" hidden="1" customWidth="1"/>
    <col min="11" max="16" width="6.6328125" style="26" customWidth="1"/>
    <col min="17" max="17" width="5.08984375" style="26" customWidth="1"/>
    <col min="18" max="18" width="9" style="26"/>
    <col min="19" max="22" width="13.90625" style="26" customWidth="1"/>
    <col min="23" max="16384" width="9" style="26"/>
  </cols>
  <sheetData>
    <row r="1" spans="2:24" ht="20.149999999999999" customHeight="1" x14ac:dyDescent="0.45">
      <c r="B1" s="21" t="s">
        <v>128</v>
      </c>
      <c r="D1" s="71"/>
      <c r="E1" s="71"/>
      <c r="F1" s="71"/>
      <c r="G1" s="71"/>
      <c r="K1" s="67"/>
      <c r="X1" s="26" t="s">
        <v>120</v>
      </c>
    </row>
    <row r="2" spans="2:24" ht="30" customHeight="1" x14ac:dyDescent="0.45">
      <c r="B2" s="22" t="str">
        <f>R4</f>
        <v>Ｄ</v>
      </c>
      <c r="C2" s="29"/>
      <c r="D2" s="29"/>
      <c r="E2" s="29"/>
      <c r="F2" s="29"/>
      <c r="G2" s="29"/>
      <c r="H2" s="29"/>
      <c r="I2" s="29"/>
      <c r="J2" s="29"/>
      <c r="K2" s="72"/>
      <c r="L2" s="29"/>
      <c r="M2" s="29"/>
      <c r="X2" s="26" t="s">
        <v>125</v>
      </c>
    </row>
    <row r="3" spans="2:24" ht="30" customHeight="1" x14ac:dyDescent="0.35">
      <c r="B3" s="52"/>
      <c r="C3" s="88" t="str">
        <f>S4</f>
        <v>STAND　PLAY</v>
      </c>
      <c r="D3" s="89"/>
      <c r="E3" s="88" t="str">
        <f>T4</f>
        <v>Golden Age</v>
      </c>
      <c r="F3" s="89"/>
      <c r="G3" s="90" t="str">
        <f>U4</f>
        <v>FIFTY RIVERS</v>
      </c>
      <c r="H3" s="92"/>
      <c r="I3" s="93"/>
      <c r="J3" s="93"/>
      <c r="K3" s="55" t="s">
        <v>0</v>
      </c>
      <c r="L3" s="55" t="s">
        <v>1</v>
      </c>
      <c r="M3" s="61" t="s">
        <v>7</v>
      </c>
      <c r="N3" s="30" t="s">
        <v>13</v>
      </c>
      <c r="O3" s="30" t="s">
        <v>14</v>
      </c>
      <c r="P3" s="30" t="s">
        <v>12</v>
      </c>
      <c r="R3" s="63"/>
      <c r="S3" s="63">
        <v>1</v>
      </c>
      <c r="T3" s="63">
        <v>2</v>
      </c>
      <c r="U3" s="63">
        <v>3</v>
      </c>
      <c r="V3" s="63">
        <v>4</v>
      </c>
    </row>
    <row r="4" spans="2:24" ht="30" customHeight="1" x14ac:dyDescent="0.35">
      <c r="B4" s="53" t="str">
        <f>C3</f>
        <v>STAND　PLAY</v>
      </c>
      <c r="C4" s="85"/>
      <c r="D4" s="86"/>
      <c r="E4" s="33" t="str">
        <f>IF(F4="","",IF(F4&gt;D5,"○","●"))</f>
        <v>○</v>
      </c>
      <c r="F4" s="34">
        <v>58</v>
      </c>
      <c r="G4" s="33" t="str">
        <f>IF(H4="","",IF(H4&gt;D6,"○","●"))</f>
        <v/>
      </c>
      <c r="H4" s="34"/>
      <c r="I4" s="33" t="str">
        <f>IF(J4="","",IF(J4&gt;D7,"○","●"))</f>
        <v/>
      </c>
      <c r="J4" s="60"/>
      <c r="K4" s="54"/>
      <c r="L4" s="57">
        <f>N4*2+O4*1+P4*(-1)</f>
        <v>2</v>
      </c>
      <c r="M4" s="62">
        <f>RANK(L4:L7,L4:L7)</f>
        <v>2</v>
      </c>
      <c r="N4" s="30">
        <f>COUNTIF(C4:J4,"○")</f>
        <v>1</v>
      </c>
      <c r="O4" s="30">
        <f>COUNTIF(C4:J4,"●")</f>
        <v>0</v>
      </c>
      <c r="P4" s="30">
        <f>COUNTIF(C4:J4,"●●")</f>
        <v>0</v>
      </c>
      <c r="R4" s="63" t="s">
        <v>129</v>
      </c>
      <c r="S4" s="73" t="s">
        <v>61</v>
      </c>
      <c r="T4" s="73" t="s">
        <v>127</v>
      </c>
      <c r="U4" s="73" t="s">
        <v>70</v>
      </c>
      <c r="V4" s="63"/>
    </row>
    <row r="5" spans="2:24" ht="30" customHeight="1" x14ac:dyDescent="0.35">
      <c r="B5" s="53" t="str">
        <f>E3</f>
        <v>Golden Age</v>
      </c>
      <c r="C5" s="33" t="str">
        <f>IF(D5="","",IF(D5&gt;F4,"○","●"))</f>
        <v>●</v>
      </c>
      <c r="D5" s="34">
        <v>51</v>
      </c>
      <c r="E5" s="85"/>
      <c r="F5" s="86"/>
      <c r="G5" s="33" t="str">
        <f>IF(H5="","",IF(H5&gt;F6,"○","●"))</f>
        <v>○</v>
      </c>
      <c r="H5" s="34">
        <v>48</v>
      </c>
      <c r="I5" s="33" t="str">
        <f>IF(J5="","",IF(J5&gt;F7,"○","●"))</f>
        <v/>
      </c>
      <c r="J5" s="60"/>
      <c r="K5" s="54"/>
      <c r="L5" s="54">
        <f>N5*2+O5*1+P5*(-1)</f>
        <v>3</v>
      </c>
      <c r="M5" s="51">
        <f>RANK(L4:L7,L4:L7)</f>
        <v>1</v>
      </c>
      <c r="N5" s="30">
        <f>COUNTIF(C5:J5,"○")</f>
        <v>1</v>
      </c>
      <c r="O5" s="30">
        <f>COUNTIF(C5:J5,"●")</f>
        <v>1</v>
      </c>
      <c r="P5" s="30">
        <f>COUNTIF(C5:J5,"●●")</f>
        <v>0</v>
      </c>
    </row>
    <row r="6" spans="2:24" ht="30" customHeight="1" x14ac:dyDescent="0.35">
      <c r="B6" s="53" t="str">
        <f>G3</f>
        <v>FIFTY RIVERS</v>
      </c>
      <c r="C6" s="33" t="str">
        <f>IF(D6="","",IF(D6&gt;H4,"○","●"))</f>
        <v/>
      </c>
      <c r="D6" s="34"/>
      <c r="E6" s="33" t="str">
        <f>IF(F6="","",IF(F6&gt;H5,"○","●"))</f>
        <v>●</v>
      </c>
      <c r="F6" s="34">
        <v>41</v>
      </c>
      <c r="G6" s="85"/>
      <c r="H6" s="86"/>
      <c r="I6" s="33" t="str">
        <f>IF(J6="","",IF(J6&gt;H7,"○","●"))</f>
        <v/>
      </c>
      <c r="J6" s="60"/>
      <c r="K6" s="54"/>
      <c r="L6" s="54">
        <f>N6*2+O6*1+P6*(-1)</f>
        <v>1</v>
      </c>
      <c r="M6" s="62">
        <f>RANK(L4:L7,L4:L7)</f>
        <v>3</v>
      </c>
      <c r="N6" s="30">
        <f>COUNTIF(C6:J6,"○")</f>
        <v>0</v>
      </c>
      <c r="O6" s="30">
        <f>COUNTIF(C6:J6,"●")</f>
        <v>1</v>
      </c>
      <c r="P6" s="30">
        <f>COUNTIF(C6:J6,"●●")</f>
        <v>0</v>
      </c>
    </row>
    <row r="7" spans="2:24" ht="35.15" hidden="1" customHeight="1" x14ac:dyDescent="0.35">
      <c r="B7" s="53"/>
      <c r="C7" s="33" t="str">
        <f>IF(D7="","",IF(D7&gt;J4,"○","●"))</f>
        <v/>
      </c>
      <c r="D7" s="34"/>
      <c r="E7" s="33" t="str">
        <f>IF(F7="","",IF(F7&gt;J5,"○","●"))</f>
        <v/>
      </c>
      <c r="F7" s="34"/>
      <c r="G7" s="33" t="str">
        <f>IF(H7="","",IF(H7&gt;J6,"○","●"))</f>
        <v/>
      </c>
      <c r="H7" s="34"/>
      <c r="I7" s="85"/>
      <c r="J7" s="87"/>
      <c r="K7" s="54"/>
      <c r="L7" s="54">
        <f>N7*2+O7*1+P7*(-1)</f>
        <v>0</v>
      </c>
      <c r="M7" s="62">
        <f>RANK(L4:L7,L4:L7)</f>
        <v>4</v>
      </c>
      <c r="N7" s="30">
        <f>COUNTIF(C7:J7,"○")</f>
        <v>0</v>
      </c>
      <c r="O7" s="30">
        <f>COUNTIF(C7:J7,"●")</f>
        <v>0</v>
      </c>
      <c r="P7" s="30">
        <f>COUNTIF(C7:J7,"●●")</f>
        <v>0</v>
      </c>
    </row>
    <row r="8" spans="2:24" ht="30" customHeight="1" x14ac:dyDescent="0.45">
      <c r="B8" s="25" t="str">
        <f>R10</f>
        <v>Ｅ</v>
      </c>
      <c r="N8" s="30"/>
      <c r="O8" s="30"/>
      <c r="P8" s="30"/>
    </row>
    <row r="9" spans="2:24" ht="30" customHeight="1" x14ac:dyDescent="0.35">
      <c r="B9" s="52"/>
      <c r="C9" s="88" t="str">
        <f>S10</f>
        <v>ORIGINAL　W.L.S</v>
      </c>
      <c r="D9" s="89"/>
      <c r="E9" s="88" t="str">
        <f>T10</f>
        <v>teksa.B</v>
      </c>
      <c r="F9" s="89"/>
      <c r="G9" s="136" t="str">
        <f>U10</f>
        <v>EL.DRAGON</v>
      </c>
      <c r="H9" s="137"/>
      <c r="I9" s="90"/>
      <c r="J9" s="91"/>
      <c r="K9" s="55" t="s">
        <v>0</v>
      </c>
      <c r="L9" s="55" t="s">
        <v>1</v>
      </c>
      <c r="M9" s="61" t="s">
        <v>7</v>
      </c>
      <c r="N9" s="30"/>
    </row>
    <row r="10" spans="2:24" ht="30" customHeight="1" x14ac:dyDescent="0.35">
      <c r="B10" s="53" t="str">
        <f>C9</f>
        <v>ORIGINAL　W.L.S</v>
      </c>
      <c r="C10" s="85"/>
      <c r="D10" s="86"/>
      <c r="E10" s="33" t="str">
        <f>IF(F10="","",IF(F10&gt;D11,"○","●"))</f>
        <v/>
      </c>
      <c r="F10" s="34"/>
      <c r="G10" s="33" t="str">
        <f>IF(H10="","",IF(H10&gt;D12,"○","●"))</f>
        <v/>
      </c>
      <c r="H10" s="34"/>
      <c r="I10" s="33" t="str">
        <f>IF(J10="","",IF(J10&gt;D13,"○","●"))</f>
        <v/>
      </c>
      <c r="J10" s="60"/>
      <c r="K10" s="54"/>
      <c r="L10" s="57">
        <f>N10*2+O10*1+P10*(-1)</f>
        <v>0</v>
      </c>
      <c r="M10" s="62">
        <f>RANK(L10:L13,L10:L13)</f>
        <v>3</v>
      </c>
      <c r="N10" s="30">
        <f>COUNTIF(C10:J10,"○")</f>
        <v>0</v>
      </c>
      <c r="O10" s="30">
        <f>COUNTIF(C10:J10,"●")</f>
        <v>0</v>
      </c>
      <c r="P10" s="30">
        <f>COUNTIF(C10:J10,"●●")</f>
        <v>0</v>
      </c>
      <c r="R10" s="63" t="s">
        <v>130</v>
      </c>
      <c r="S10" s="73" t="s">
        <v>35</v>
      </c>
      <c r="T10" s="73" t="s">
        <v>42</v>
      </c>
      <c r="U10" s="73" t="s">
        <v>46</v>
      </c>
      <c r="V10" s="63"/>
    </row>
    <row r="11" spans="2:24" ht="30" customHeight="1" x14ac:dyDescent="0.35">
      <c r="B11" s="53" t="str">
        <f>E9</f>
        <v>teksa.B</v>
      </c>
      <c r="C11" s="33" t="str">
        <f>IF(D11="","",IF(D11&gt;F10,"○","●"))</f>
        <v/>
      </c>
      <c r="D11" s="34"/>
      <c r="E11" s="85"/>
      <c r="F11" s="86"/>
      <c r="G11" s="33" t="str">
        <f>IF(H11="","",IF(H11&gt;F12,"○","●"))</f>
        <v>●</v>
      </c>
      <c r="H11" s="34">
        <v>46</v>
      </c>
      <c r="I11" s="33" t="str">
        <f>IF(J11="","",IF(J11&gt;F13,"○","●"))</f>
        <v/>
      </c>
      <c r="J11" s="60"/>
      <c r="K11" s="54"/>
      <c r="L11" s="54">
        <f>N11*2+O11*1+P11*(-1)</f>
        <v>1</v>
      </c>
      <c r="M11" s="51">
        <f>RANK(L10:L13,L10:L13)</f>
        <v>2</v>
      </c>
      <c r="N11" s="30">
        <f>COUNTIF(C11:J11,"○")</f>
        <v>0</v>
      </c>
      <c r="O11" s="30">
        <f>COUNTIF(C11:J11,"●")</f>
        <v>1</v>
      </c>
      <c r="P11" s="30">
        <f>COUNTIF(C11:J11,"●●")</f>
        <v>0</v>
      </c>
    </row>
    <row r="12" spans="2:24" ht="30" customHeight="1" x14ac:dyDescent="0.35">
      <c r="B12" s="53" t="str">
        <f>G9</f>
        <v>EL.DRAGON</v>
      </c>
      <c r="C12" s="33" t="str">
        <f>IF(D12="","",IF(D12&gt;H10,"○","●"))</f>
        <v/>
      </c>
      <c r="D12" s="34"/>
      <c r="E12" s="33" t="str">
        <f>IF(F12="","",IF(F12&gt;H11,"○","●"))</f>
        <v>○</v>
      </c>
      <c r="F12" s="34">
        <v>56</v>
      </c>
      <c r="G12" s="85"/>
      <c r="H12" s="86"/>
      <c r="I12" s="33" t="str">
        <f>IF(J12="","",IF(J12&gt;H13,"○","●"))</f>
        <v/>
      </c>
      <c r="J12" s="60"/>
      <c r="K12" s="54"/>
      <c r="L12" s="54">
        <f>N12*2+O12*1+P12*(-1)</f>
        <v>2</v>
      </c>
      <c r="M12" s="62">
        <f>RANK(L10:L13,L10:L13)</f>
        <v>1</v>
      </c>
      <c r="N12" s="30">
        <f>COUNTIF(C12:J12,"○")</f>
        <v>1</v>
      </c>
      <c r="O12" s="30">
        <f>COUNTIF(C12:J12,"●")</f>
        <v>0</v>
      </c>
      <c r="P12" s="30">
        <f>COUNTIF(C12:J12,"●●")</f>
        <v>0</v>
      </c>
    </row>
    <row r="13" spans="2:24" ht="35.15" hidden="1" customHeight="1" x14ac:dyDescent="0.35">
      <c r="B13" s="53"/>
      <c r="C13" s="33" t="str">
        <f>IF(D13="","",IF(D13&gt;J10,"○","●"))</f>
        <v/>
      </c>
      <c r="D13" s="34"/>
      <c r="E13" s="33" t="str">
        <f>IF(F13="","",IF(F13&gt;J11,"○","●"))</f>
        <v/>
      </c>
      <c r="F13" s="34"/>
      <c r="G13" s="33" t="str">
        <f>IF(H13="","",IF(H13&gt;J12,"○","●"))</f>
        <v/>
      </c>
      <c r="H13" s="34"/>
      <c r="I13" s="85"/>
      <c r="J13" s="87"/>
      <c r="K13" s="54"/>
      <c r="L13" s="54">
        <f>N13*2+O13*1+P13*(-1)</f>
        <v>0</v>
      </c>
      <c r="M13" s="62">
        <f>RANK(L10:L13,L10:L13)</f>
        <v>3</v>
      </c>
      <c r="N13" s="30">
        <f>COUNTIF(C13:J13,"○")</f>
        <v>0</v>
      </c>
      <c r="O13" s="30">
        <f>COUNTIF(C13:J13,"●")</f>
        <v>0</v>
      </c>
      <c r="P13" s="30">
        <f>COUNTIF(C13:J13,"●●")</f>
        <v>0</v>
      </c>
    </row>
    <row r="14" spans="2:24" ht="20.149999999999999" customHeight="1" x14ac:dyDescent="0.35">
      <c r="B14" s="78" t="s">
        <v>161</v>
      </c>
      <c r="C14" s="79"/>
      <c r="D14" s="80"/>
      <c r="E14" s="79"/>
      <c r="F14" s="80"/>
      <c r="G14" s="79"/>
      <c r="H14" s="80"/>
      <c r="I14" s="79"/>
      <c r="J14" s="79"/>
      <c r="K14" s="81"/>
      <c r="L14" s="81"/>
      <c r="M14" s="49"/>
      <c r="N14" s="30"/>
      <c r="O14" s="30"/>
      <c r="P14" s="30"/>
    </row>
    <row r="15" spans="2:24" ht="20.149999999999999" customHeight="1" x14ac:dyDescent="0.35">
      <c r="B15" s="82"/>
      <c r="C15" s="83"/>
      <c r="D15" s="82"/>
      <c r="E15" s="82" t="s">
        <v>122</v>
      </c>
      <c r="F15" s="82"/>
      <c r="G15" s="84"/>
      <c r="H15" s="84"/>
      <c r="I15" s="83"/>
      <c r="J15" s="83"/>
      <c r="K15" s="82"/>
      <c r="L15" s="24"/>
      <c r="M15" s="49"/>
      <c r="N15" s="30"/>
      <c r="O15" s="30"/>
      <c r="P15" s="30"/>
    </row>
    <row r="16" spans="2:24" ht="20.149999999999999" customHeight="1" x14ac:dyDescent="0.35">
      <c r="B16" s="78" t="s">
        <v>162</v>
      </c>
      <c r="C16" s="83"/>
      <c r="D16" s="82"/>
      <c r="E16" s="82"/>
      <c r="F16" s="82"/>
      <c r="G16" s="84"/>
      <c r="H16" s="84"/>
      <c r="I16" s="83"/>
      <c r="J16" s="83"/>
      <c r="K16" s="82"/>
      <c r="L16" s="24"/>
      <c r="M16" s="49"/>
      <c r="N16" s="30"/>
      <c r="O16" s="30"/>
      <c r="P16" s="30"/>
    </row>
    <row r="17" spans="2:16" ht="20.149999999999999" customHeight="1" x14ac:dyDescent="0.35">
      <c r="B17" s="82"/>
      <c r="C17" s="83"/>
      <c r="D17" s="82"/>
      <c r="E17" s="82" t="s">
        <v>122</v>
      </c>
      <c r="F17" s="82"/>
      <c r="G17" s="84"/>
      <c r="H17" s="84"/>
      <c r="I17" s="83"/>
      <c r="J17" s="83"/>
      <c r="K17" s="82"/>
      <c r="L17" s="24"/>
      <c r="M17" s="49"/>
      <c r="N17" s="30"/>
      <c r="O17" s="30"/>
      <c r="P17" s="30"/>
    </row>
    <row r="18" spans="2:16" ht="20.149999999999999" customHeight="1" x14ac:dyDescent="0.35">
      <c r="B18" s="78" t="s">
        <v>163</v>
      </c>
      <c r="C18" s="70"/>
      <c r="D18" s="48"/>
      <c r="E18" s="70"/>
      <c r="F18" s="48"/>
      <c r="G18" s="70"/>
      <c r="H18" s="48"/>
      <c r="I18" s="70"/>
      <c r="J18" s="70"/>
      <c r="K18" s="49"/>
      <c r="L18" s="49"/>
      <c r="M18" s="49"/>
      <c r="N18" s="30"/>
      <c r="O18" s="30"/>
      <c r="P18" s="30"/>
    </row>
    <row r="19" spans="2:16" ht="20.149999999999999" customHeight="1" x14ac:dyDescent="0.35">
      <c r="B19" s="77"/>
      <c r="C19" s="70"/>
      <c r="D19" s="48"/>
      <c r="E19" s="82" t="s">
        <v>122</v>
      </c>
      <c r="F19" s="48"/>
      <c r="G19" s="70"/>
      <c r="H19" s="48"/>
      <c r="I19" s="70"/>
      <c r="J19" s="70"/>
      <c r="K19" s="49"/>
      <c r="L19" s="49"/>
      <c r="M19" s="49"/>
      <c r="N19" s="30"/>
      <c r="O19" s="30"/>
      <c r="P19" s="30"/>
    </row>
  </sheetData>
  <mergeCells count="16">
    <mergeCell ref="C10:D10"/>
    <mergeCell ref="E11:F11"/>
    <mergeCell ref="G12:H12"/>
    <mergeCell ref="I13:J13"/>
    <mergeCell ref="G6:H6"/>
    <mergeCell ref="I7:J7"/>
    <mergeCell ref="C9:D9"/>
    <mergeCell ref="E9:F9"/>
    <mergeCell ref="G9:H9"/>
    <mergeCell ref="I9:J9"/>
    <mergeCell ref="E5:F5"/>
    <mergeCell ref="C3:D3"/>
    <mergeCell ref="E3:F3"/>
    <mergeCell ref="G3:H3"/>
    <mergeCell ref="I3:J3"/>
    <mergeCell ref="C4:D4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9029-BA95-46C9-8ECD-9F815FB0F4FC}">
  <sheetPr>
    <pageSetUpPr fitToPage="1"/>
  </sheetPr>
  <dimension ref="B1:V21"/>
  <sheetViews>
    <sheetView showGridLines="0" view="pageBreakPreview" zoomScale="80" zoomScaleNormal="8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10" width="5.6328125" style="26" customWidth="1"/>
    <col min="11" max="16" width="6.6328125" style="26" customWidth="1"/>
    <col min="17" max="17" width="5.08984375" style="26" customWidth="1"/>
    <col min="18" max="18" width="9" style="26"/>
    <col min="19" max="22" width="13.90625" style="26" customWidth="1"/>
    <col min="23" max="16384" width="9" style="26"/>
  </cols>
  <sheetData>
    <row r="1" spans="2:22" ht="20.149999999999999" customHeight="1" x14ac:dyDescent="0.45">
      <c r="B1" s="21" t="s">
        <v>134</v>
      </c>
      <c r="D1" s="71"/>
      <c r="E1" s="71"/>
      <c r="F1" s="71"/>
      <c r="G1" s="71"/>
      <c r="K1" s="67"/>
    </row>
    <row r="2" spans="2:22" ht="30" customHeight="1" x14ac:dyDescent="0.45">
      <c r="B2" s="25" t="str">
        <f>R4</f>
        <v>Ｇ</v>
      </c>
      <c r="N2" s="30"/>
      <c r="O2" s="30"/>
      <c r="P2" s="30"/>
    </row>
    <row r="3" spans="2:22" ht="30" customHeight="1" x14ac:dyDescent="0.35">
      <c r="B3" s="52"/>
      <c r="C3" s="88" t="str">
        <f>S4</f>
        <v>大阪教員</v>
      </c>
      <c r="D3" s="89"/>
      <c r="E3" s="88" t="str">
        <f>T4</f>
        <v>CLEVER</v>
      </c>
      <c r="F3" s="89"/>
      <c r="G3" s="88" t="str">
        <f>U4</f>
        <v>Revengers</v>
      </c>
      <c r="H3" s="89"/>
      <c r="I3" s="90" t="str">
        <f>V4</f>
        <v>That’s PIZZA</v>
      </c>
      <c r="J3" s="91"/>
      <c r="K3" s="55" t="s">
        <v>0</v>
      </c>
      <c r="L3" s="55" t="s">
        <v>1</v>
      </c>
      <c r="M3" s="61" t="s">
        <v>7</v>
      </c>
      <c r="N3" s="30"/>
    </row>
    <row r="4" spans="2:22" ht="30" customHeight="1" x14ac:dyDescent="0.35">
      <c r="B4" s="53" t="str">
        <f>C3</f>
        <v>大阪教員</v>
      </c>
      <c r="C4" s="85"/>
      <c r="D4" s="86"/>
      <c r="E4" s="33" t="str">
        <f>IF(F4="","",IF(F4&gt;D5,"○","●"))</f>
        <v/>
      </c>
      <c r="F4" s="34"/>
      <c r="G4" s="33" t="str">
        <f>IF(H4="","",IF(H4&gt;D6,"○","●"))</f>
        <v/>
      </c>
      <c r="H4" s="34"/>
      <c r="I4" s="33" t="s">
        <v>12</v>
      </c>
      <c r="J4" s="60">
        <v>0</v>
      </c>
      <c r="K4" s="54"/>
      <c r="L4" s="57">
        <f>N4*2+O4*1+P4*(-1)</f>
        <v>-1</v>
      </c>
      <c r="M4" s="62">
        <f>RANK(L4:L7,L4:L7)</f>
        <v>4</v>
      </c>
      <c r="N4" s="30">
        <f>COUNTIF(C4:J4,"○")</f>
        <v>0</v>
      </c>
      <c r="O4" s="30">
        <f>COUNTIF(C4:J4,"●")</f>
        <v>0</v>
      </c>
      <c r="P4" s="30">
        <f>COUNTIF(C4:J4,"●●")</f>
        <v>1</v>
      </c>
      <c r="R4" s="63" t="s">
        <v>132</v>
      </c>
      <c r="S4" s="73" t="s">
        <v>131</v>
      </c>
      <c r="T4" s="73" t="s">
        <v>76</v>
      </c>
      <c r="U4" s="73" t="s">
        <v>33</v>
      </c>
      <c r="V4" s="63" t="s">
        <v>47</v>
      </c>
    </row>
    <row r="5" spans="2:22" ht="30" customHeight="1" x14ac:dyDescent="0.35">
      <c r="B5" s="53" t="str">
        <f>E3</f>
        <v>CLEVER</v>
      </c>
      <c r="C5" s="33" t="str">
        <f>IF(D5="","",IF(D5&gt;F4,"○","●"))</f>
        <v/>
      </c>
      <c r="D5" s="34"/>
      <c r="E5" s="85"/>
      <c r="F5" s="86"/>
      <c r="G5" s="33" t="str">
        <f>IF(H5="","",IF(H5&gt;F6,"○","●"))</f>
        <v>●</v>
      </c>
      <c r="H5" s="34">
        <v>54</v>
      </c>
      <c r="I5" s="33" t="str">
        <f>IF(J5="","",IF(J5&gt;F7,"○","●"))</f>
        <v/>
      </c>
      <c r="J5" s="60"/>
      <c r="K5" s="54"/>
      <c r="L5" s="54">
        <f>N5*2+O5*1+P5*(-1)</f>
        <v>1</v>
      </c>
      <c r="M5" s="51">
        <f>RANK(L4:L7,L4:L7)</f>
        <v>3</v>
      </c>
      <c r="N5" s="30">
        <f>COUNTIF(C5:J5,"○")</f>
        <v>0</v>
      </c>
      <c r="O5" s="30">
        <f>COUNTIF(C5:J5,"●")</f>
        <v>1</v>
      </c>
      <c r="P5" s="30">
        <f>COUNTIF(C5:J5,"●●")</f>
        <v>0</v>
      </c>
    </row>
    <row r="6" spans="2:22" ht="30" customHeight="1" x14ac:dyDescent="0.35">
      <c r="B6" s="53" t="str">
        <f>G3</f>
        <v>Revengers</v>
      </c>
      <c r="C6" s="33" t="str">
        <f>IF(D6="","",IF(D6&gt;H4,"○","●"))</f>
        <v/>
      </c>
      <c r="D6" s="34"/>
      <c r="E6" s="33" t="str">
        <f>IF(F6="","",IF(F6&gt;H5,"○","●"))</f>
        <v>○</v>
      </c>
      <c r="F6" s="34">
        <v>61</v>
      </c>
      <c r="G6" s="85"/>
      <c r="H6" s="86"/>
      <c r="I6" s="33" t="str">
        <f>IF(J6="","",IF(J6&gt;H7,"○","●"))</f>
        <v>○</v>
      </c>
      <c r="J6" s="60">
        <v>67</v>
      </c>
      <c r="K6" s="54"/>
      <c r="L6" s="54">
        <f>N6*2+O6*1+P6*(-1)</f>
        <v>4</v>
      </c>
      <c r="M6" s="62">
        <f>RANK(L4:L7,L4:L7)</f>
        <v>1</v>
      </c>
      <c r="N6" s="30">
        <f>COUNTIF(C6:J6,"○")</f>
        <v>2</v>
      </c>
      <c r="O6" s="30">
        <f>COUNTIF(C6:J6,"●")</f>
        <v>0</v>
      </c>
      <c r="P6" s="30">
        <f>COUNTIF(C6:J6,"●●")</f>
        <v>0</v>
      </c>
    </row>
    <row r="7" spans="2:22" ht="35.15" customHeight="1" x14ac:dyDescent="0.35">
      <c r="B7" s="76" t="str">
        <f>I3</f>
        <v>That’s PIZZA</v>
      </c>
      <c r="C7" s="33" t="str">
        <f>IF(D7="","",IF(D7&gt;J4,"○","●"))</f>
        <v>○</v>
      </c>
      <c r="D7" s="34">
        <v>20</v>
      </c>
      <c r="E7" s="33" t="str">
        <f>IF(F7="","",IF(F7&gt;J5,"○","●"))</f>
        <v/>
      </c>
      <c r="F7" s="34"/>
      <c r="G7" s="33" t="str">
        <f>IF(H7="","",IF(H7&gt;J6,"○","●"))</f>
        <v>●</v>
      </c>
      <c r="H7" s="34">
        <v>45</v>
      </c>
      <c r="I7" s="85"/>
      <c r="J7" s="87"/>
      <c r="K7" s="54"/>
      <c r="L7" s="54">
        <f>N7*2+O7*1+P7*(-1)</f>
        <v>3</v>
      </c>
      <c r="M7" s="62">
        <f>RANK(L4:L7,L4:L7)</f>
        <v>2</v>
      </c>
      <c r="N7" s="30">
        <f>COUNTIF(C7:J7,"○")</f>
        <v>1</v>
      </c>
      <c r="O7" s="30">
        <f>COUNTIF(C7:J7,"●")</f>
        <v>1</v>
      </c>
      <c r="P7" s="30">
        <f>COUNTIF(C7:J7,"●●")</f>
        <v>0</v>
      </c>
    </row>
    <row r="8" spans="2:22" ht="30" customHeight="1" x14ac:dyDescent="0.45">
      <c r="B8" s="25" t="str">
        <f>R10</f>
        <v>Ｈ</v>
      </c>
      <c r="N8" s="30"/>
      <c r="O8" s="30"/>
      <c r="P8" s="30"/>
    </row>
    <row r="9" spans="2:22" ht="30" customHeight="1" x14ac:dyDescent="0.35">
      <c r="B9" s="52"/>
      <c r="C9" s="88" t="str">
        <f>S10</f>
        <v>REDFOX</v>
      </c>
      <c r="D9" s="89"/>
      <c r="E9" s="88" t="str">
        <f>T10</f>
        <v>HOT BALLER'S</v>
      </c>
      <c r="F9" s="89"/>
      <c r="G9" s="88" t="str">
        <f>U10</f>
        <v>銀籠クラブ</v>
      </c>
      <c r="H9" s="89"/>
      <c r="I9" s="142" t="str">
        <f>V10</f>
        <v>ファストウィングス</v>
      </c>
      <c r="J9" s="146"/>
      <c r="K9" s="55" t="s">
        <v>0</v>
      </c>
      <c r="L9" s="55" t="s">
        <v>1</v>
      </c>
      <c r="M9" s="61" t="s">
        <v>7</v>
      </c>
      <c r="N9" s="30"/>
    </row>
    <row r="10" spans="2:22" ht="30" customHeight="1" x14ac:dyDescent="0.35">
      <c r="B10" s="53" t="str">
        <f>C9</f>
        <v>REDFOX</v>
      </c>
      <c r="C10" s="85"/>
      <c r="D10" s="86"/>
      <c r="E10" s="33" t="str">
        <f>IF(F10="","",IF(F10&gt;D11,"○","●"))</f>
        <v/>
      </c>
      <c r="F10" s="34"/>
      <c r="G10" s="33" t="str">
        <f>IF(H10="","",IF(H10&gt;D12,"○","●"))</f>
        <v/>
      </c>
      <c r="H10" s="34"/>
      <c r="I10" s="33" t="str">
        <f>IF(J10="","",IF(J10&gt;D13,"○","●"))</f>
        <v>○</v>
      </c>
      <c r="J10" s="60">
        <v>20</v>
      </c>
      <c r="K10" s="54"/>
      <c r="L10" s="57">
        <f>N10*2+O10*1+P10*(-1)</f>
        <v>2</v>
      </c>
      <c r="M10" s="62">
        <f>RANK(L10:L13,L10:L13)</f>
        <v>1</v>
      </c>
      <c r="N10" s="30">
        <f>COUNTIF(C10:J10,"○")</f>
        <v>1</v>
      </c>
      <c r="O10" s="30">
        <f>COUNTIF(C10:J10,"●")</f>
        <v>0</v>
      </c>
      <c r="P10" s="30">
        <f>COUNTIF(C10:J10,"●●")</f>
        <v>0</v>
      </c>
      <c r="R10" s="63" t="s">
        <v>133</v>
      </c>
      <c r="S10" s="73" t="s">
        <v>45</v>
      </c>
      <c r="T10" s="73" t="s">
        <v>30</v>
      </c>
      <c r="U10" s="73" t="s">
        <v>2</v>
      </c>
      <c r="V10" s="63" t="s">
        <v>3</v>
      </c>
    </row>
    <row r="11" spans="2:22" ht="30" customHeight="1" x14ac:dyDescent="0.35">
      <c r="B11" s="53" t="str">
        <f>E9</f>
        <v>HOT BALLER'S</v>
      </c>
      <c r="C11" s="33" t="str">
        <f>IF(D11="","",IF(D11&gt;F10,"○","●"))</f>
        <v/>
      </c>
      <c r="D11" s="34"/>
      <c r="E11" s="85"/>
      <c r="F11" s="86"/>
      <c r="G11" s="33" t="s">
        <v>12</v>
      </c>
      <c r="H11" s="34">
        <v>0</v>
      </c>
      <c r="I11" s="33" t="str">
        <f>IF(J11="","",IF(J11&gt;F13,"○","●"))</f>
        <v/>
      </c>
      <c r="J11" s="60"/>
      <c r="K11" s="54"/>
      <c r="L11" s="54">
        <f>N11*2+O11*1+P11*(-1)</f>
        <v>-1</v>
      </c>
      <c r="M11" s="51">
        <f>RANK(L10:L13,L10:L13)</f>
        <v>4</v>
      </c>
      <c r="N11" s="30">
        <f>COUNTIF(C11:J11,"○")</f>
        <v>0</v>
      </c>
      <c r="O11" s="30">
        <f>COUNTIF(C11:J11,"●")</f>
        <v>0</v>
      </c>
      <c r="P11" s="30">
        <f>COUNTIF(C11:J11,"●●")</f>
        <v>1</v>
      </c>
    </row>
    <row r="12" spans="2:22" ht="30" customHeight="1" x14ac:dyDescent="0.35">
      <c r="B12" s="53" t="str">
        <f>G9</f>
        <v>銀籠クラブ</v>
      </c>
      <c r="C12" s="33" t="str">
        <f>IF(D12="","",IF(D12&gt;H10,"○","●"))</f>
        <v/>
      </c>
      <c r="D12" s="34"/>
      <c r="E12" s="33" t="str">
        <f>IF(F12="","",IF(F12&gt;H11,"○","●"))</f>
        <v>○</v>
      </c>
      <c r="F12" s="34">
        <v>20</v>
      </c>
      <c r="G12" s="85"/>
      <c r="H12" s="86"/>
      <c r="I12" s="33" t="s">
        <v>12</v>
      </c>
      <c r="J12" s="60">
        <v>0</v>
      </c>
      <c r="K12" s="54"/>
      <c r="L12" s="54">
        <f>N12*2+O12*1+P12*(-1)</f>
        <v>1</v>
      </c>
      <c r="M12" s="62">
        <f>RANK(L10:L13,L10:L13)</f>
        <v>2</v>
      </c>
      <c r="N12" s="30">
        <f>COUNTIF(C12:J12,"○")</f>
        <v>1</v>
      </c>
      <c r="O12" s="30">
        <f>COUNTIF(C12:J12,"●")</f>
        <v>0</v>
      </c>
      <c r="P12" s="30">
        <f>COUNTIF(C12:J12,"●●")</f>
        <v>1</v>
      </c>
    </row>
    <row r="13" spans="2:22" ht="35.15" customHeight="1" x14ac:dyDescent="0.35">
      <c r="B13" s="147" t="str">
        <f>I9</f>
        <v>ファストウィングス</v>
      </c>
      <c r="C13" s="33" t="s">
        <v>12</v>
      </c>
      <c r="D13" s="34">
        <v>0</v>
      </c>
      <c r="E13" s="33" t="str">
        <f>IF(F13="","",IF(F13&gt;J11,"○","●"))</f>
        <v/>
      </c>
      <c r="F13" s="34"/>
      <c r="G13" s="33" t="str">
        <f>IF(H13="","",IF(H13&gt;J12,"○","●"))</f>
        <v>○</v>
      </c>
      <c r="H13" s="34">
        <v>20</v>
      </c>
      <c r="I13" s="85"/>
      <c r="J13" s="87"/>
      <c r="K13" s="54"/>
      <c r="L13" s="54">
        <f>N13*2+O13*1+P13*(-1)</f>
        <v>1</v>
      </c>
      <c r="M13" s="62">
        <f>RANK(L10:L13,L10:L13)</f>
        <v>2</v>
      </c>
      <c r="N13" s="30">
        <f>COUNTIF(C13:J13,"○")</f>
        <v>1</v>
      </c>
      <c r="O13" s="30">
        <f>COUNTIF(C13:J13,"●")</f>
        <v>0</v>
      </c>
      <c r="P13" s="30">
        <f>COUNTIF(C13:J13,"●●")</f>
        <v>1</v>
      </c>
    </row>
    <row r="14" spans="2:22" ht="20.149999999999999" customHeight="1" x14ac:dyDescent="0.35">
      <c r="B14" s="78" t="s">
        <v>161</v>
      </c>
      <c r="C14" s="79"/>
      <c r="D14" s="80"/>
      <c r="E14" s="79"/>
      <c r="F14" s="80"/>
      <c r="G14" s="79"/>
      <c r="H14" s="80"/>
      <c r="I14" s="79"/>
      <c r="J14" s="79"/>
      <c r="K14" s="81"/>
      <c r="L14" s="81"/>
      <c r="M14" s="49"/>
      <c r="N14" s="30"/>
      <c r="O14" s="30"/>
      <c r="P14" s="30"/>
    </row>
    <row r="15" spans="2:22" ht="20.149999999999999" customHeight="1" x14ac:dyDescent="0.35">
      <c r="B15" s="82"/>
      <c r="C15" s="83"/>
      <c r="D15" s="82"/>
      <c r="E15" s="82" t="s">
        <v>122</v>
      </c>
      <c r="F15" s="82"/>
      <c r="G15" s="84"/>
      <c r="H15" s="84"/>
      <c r="I15" s="83"/>
      <c r="J15" s="83"/>
      <c r="K15" s="82"/>
      <c r="L15" s="24"/>
      <c r="M15" s="49"/>
      <c r="N15" s="30"/>
      <c r="O15" s="30"/>
      <c r="P15" s="30"/>
    </row>
    <row r="16" spans="2:22" ht="20.149999999999999" customHeight="1" x14ac:dyDescent="0.35">
      <c r="B16" s="78" t="s">
        <v>162</v>
      </c>
      <c r="C16" s="83"/>
      <c r="D16" s="82"/>
      <c r="E16" s="82"/>
      <c r="F16" s="82"/>
      <c r="G16" s="84"/>
      <c r="H16" s="84"/>
      <c r="I16" s="83"/>
      <c r="J16" s="83"/>
      <c r="K16" s="82"/>
      <c r="L16" s="24"/>
      <c r="M16" s="49"/>
      <c r="N16" s="30"/>
      <c r="O16" s="30"/>
      <c r="P16" s="30"/>
    </row>
    <row r="17" spans="2:16" ht="20.149999999999999" customHeight="1" x14ac:dyDescent="0.35">
      <c r="B17" s="82"/>
      <c r="C17" s="83"/>
      <c r="D17" s="82"/>
      <c r="E17" s="82" t="s">
        <v>122</v>
      </c>
      <c r="F17" s="82"/>
      <c r="G17" s="84"/>
      <c r="H17" s="84"/>
      <c r="I17" s="83"/>
      <c r="J17" s="83"/>
      <c r="K17" s="82"/>
      <c r="L17" s="24"/>
      <c r="M17" s="49"/>
      <c r="N17" s="30"/>
      <c r="O17" s="30"/>
      <c r="P17" s="30"/>
    </row>
    <row r="18" spans="2:16" ht="20.149999999999999" customHeight="1" x14ac:dyDescent="0.35">
      <c r="B18" s="78" t="s">
        <v>163</v>
      </c>
      <c r="C18" s="70"/>
      <c r="D18" s="48"/>
      <c r="E18" s="70"/>
      <c r="F18" s="48"/>
      <c r="G18" s="70"/>
      <c r="H18" s="48"/>
      <c r="I18" s="70"/>
      <c r="J18" s="70"/>
      <c r="K18" s="49"/>
      <c r="L18" s="49"/>
      <c r="M18" s="49"/>
      <c r="N18" s="30"/>
      <c r="O18" s="30"/>
      <c r="P18" s="30"/>
    </row>
    <row r="19" spans="2:16" ht="20.149999999999999" customHeight="1" x14ac:dyDescent="0.35">
      <c r="B19" s="77"/>
      <c r="C19" s="70"/>
      <c r="D19" s="48"/>
      <c r="E19" s="82" t="s">
        <v>122</v>
      </c>
      <c r="F19" s="48"/>
      <c r="G19" s="70"/>
      <c r="H19" s="48"/>
      <c r="I19" s="70"/>
      <c r="J19" s="70"/>
      <c r="K19" s="49"/>
      <c r="L19" s="49"/>
      <c r="M19" s="49"/>
      <c r="N19" s="30"/>
      <c r="O19" s="30"/>
      <c r="P19" s="30"/>
    </row>
    <row r="20" spans="2:16" ht="20.149999999999999" customHeight="1" x14ac:dyDescent="0.35">
      <c r="B20" s="78" t="s">
        <v>164</v>
      </c>
      <c r="C20" s="70"/>
      <c r="D20" s="48"/>
      <c r="E20" s="70"/>
      <c r="F20" s="48"/>
      <c r="G20" s="70"/>
      <c r="H20" s="48"/>
      <c r="I20" s="70"/>
      <c r="J20" s="70"/>
      <c r="K20" s="49"/>
      <c r="L20" s="49"/>
      <c r="M20" s="49"/>
      <c r="N20" s="30"/>
      <c r="O20" s="30"/>
      <c r="P20" s="30"/>
    </row>
    <row r="21" spans="2:16" ht="20.149999999999999" customHeight="1" x14ac:dyDescent="0.35">
      <c r="B21" s="77"/>
      <c r="C21" s="70"/>
      <c r="D21" s="48"/>
      <c r="E21" s="82" t="s">
        <v>122</v>
      </c>
      <c r="F21" s="48"/>
      <c r="G21" s="70"/>
      <c r="H21" s="48"/>
      <c r="I21" s="70"/>
      <c r="J21" s="70"/>
      <c r="K21" s="49"/>
      <c r="L21" s="49"/>
      <c r="M21" s="49"/>
      <c r="N21" s="30"/>
      <c r="O21" s="30"/>
      <c r="P21" s="30"/>
    </row>
  </sheetData>
  <mergeCells count="16">
    <mergeCell ref="E11:F11"/>
    <mergeCell ref="G12:H12"/>
    <mergeCell ref="I13:J13"/>
    <mergeCell ref="C4:D4"/>
    <mergeCell ref="E5:F5"/>
    <mergeCell ref="G6:H6"/>
    <mergeCell ref="I7:J7"/>
    <mergeCell ref="C9:D9"/>
    <mergeCell ref="E9:F9"/>
    <mergeCell ref="G9:H9"/>
    <mergeCell ref="I9:J9"/>
    <mergeCell ref="C3:D3"/>
    <mergeCell ref="E3:F3"/>
    <mergeCell ref="G3:H3"/>
    <mergeCell ref="I3:J3"/>
    <mergeCell ref="C10:D10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7B90-EB51-46BF-B685-F8FC8A9DFCA0}">
  <dimension ref="A1:AA34"/>
  <sheetViews>
    <sheetView showGridLines="0" view="pageBreakPreview" zoomScale="80" zoomScaleNormal="8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14" width="5.6328125" style="26" customWidth="1"/>
    <col min="15" max="17" width="6.08984375" style="26" customWidth="1"/>
    <col min="18" max="20" width="6.6328125" style="26" customWidth="1"/>
    <col min="21" max="16384" width="9" style="26"/>
  </cols>
  <sheetData>
    <row r="1" spans="2:27" ht="18" customHeight="1" x14ac:dyDescent="0.35"/>
    <row r="2" spans="2:27" ht="20.149999999999999" customHeight="1" thickBot="1" x14ac:dyDescent="0.5">
      <c r="B2" s="21" t="str">
        <f>U2</f>
        <v>男子3部Ａリーグ戦</v>
      </c>
      <c r="H2" s="67"/>
      <c r="I2" s="67"/>
      <c r="U2" s="21" t="s">
        <v>139</v>
      </c>
      <c r="V2" s="27"/>
      <c r="W2" s="27"/>
      <c r="X2" s="28"/>
      <c r="Y2" s="27"/>
      <c r="Z2" s="27"/>
      <c r="AA2" s="27"/>
    </row>
    <row r="3" spans="2:27" ht="30" customHeight="1" x14ac:dyDescent="0.45">
      <c r="B3" s="47" t="str">
        <f>U4</f>
        <v>あ</v>
      </c>
      <c r="C3" s="70"/>
      <c r="D3" s="48"/>
      <c r="E3" s="70"/>
      <c r="F3" s="48"/>
      <c r="G3" s="70"/>
      <c r="H3" s="48"/>
      <c r="I3" s="70"/>
      <c r="J3" s="48"/>
      <c r="K3" s="70"/>
      <c r="L3" s="48"/>
      <c r="M3" s="94"/>
      <c r="N3" s="94"/>
      <c r="O3" s="49"/>
      <c r="P3" s="49"/>
      <c r="Q3" s="49"/>
      <c r="R3" s="50"/>
      <c r="S3" s="50"/>
      <c r="T3" s="50"/>
      <c r="U3" s="23"/>
      <c r="V3" s="31">
        <v>1</v>
      </c>
      <c r="W3" s="31">
        <v>2</v>
      </c>
      <c r="X3" s="31">
        <v>3</v>
      </c>
      <c r="Y3" s="31">
        <v>4</v>
      </c>
      <c r="Z3" s="31">
        <v>5</v>
      </c>
      <c r="AA3" s="32">
        <v>6</v>
      </c>
    </row>
    <row r="4" spans="2:27" ht="30" customHeight="1" x14ac:dyDescent="0.35">
      <c r="B4" s="63"/>
      <c r="C4" s="88" t="str">
        <f>V4</f>
        <v>DAIHO</v>
      </c>
      <c r="D4" s="89"/>
      <c r="E4" s="88" t="str">
        <f>W4</f>
        <v>阪和興業</v>
      </c>
      <c r="F4" s="89"/>
      <c r="G4" s="88" t="str">
        <f>X4</f>
        <v>履正社医療スポーツ専門学校</v>
      </c>
      <c r="H4" s="89"/>
      <c r="I4" s="90" t="str">
        <f>Y4</f>
        <v>Ａｒｅｓ</v>
      </c>
      <c r="J4" s="92"/>
      <c r="K4" s="90" t="str">
        <f>Z4</f>
        <v>電通会BREAKERS</v>
      </c>
      <c r="L4" s="92"/>
      <c r="M4" s="90" t="str">
        <f>AA4</f>
        <v>ARROW PIGS</v>
      </c>
      <c r="N4" s="91"/>
      <c r="O4" s="35" t="s">
        <v>0</v>
      </c>
      <c r="P4" s="35" t="s">
        <v>1</v>
      </c>
      <c r="Q4" s="65" t="s">
        <v>7</v>
      </c>
      <c r="U4" s="69" t="s">
        <v>87</v>
      </c>
      <c r="V4" s="35" t="s">
        <v>55</v>
      </c>
      <c r="W4" s="35" t="s">
        <v>82</v>
      </c>
      <c r="X4" s="35" t="s">
        <v>135</v>
      </c>
      <c r="Y4" s="36" t="s">
        <v>21</v>
      </c>
      <c r="Z4" s="36" t="s">
        <v>68</v>
      </c>
      <c r="AA4" s="37" t="s">
        <v>31</v>
      </c>
    </row>
    <row r="5" spans="2:27" ht="30" customHeight="1" x14ac:dyDescent="0.35">
      <c r="B5" s="56" t="str">
        <f>C4</f>
        <v>DAIHO</v>
      </c>
      <c r="C5" s="85"/>
      <c r="D5" s="86"/>
      <c r="E5" s="33" t="str">
        <f>IF(F5="","",IF(F5&gt;D6,"○","●"))</f>
        <v>○</v>
      </c>
      <c r="F5" s="34">
        <v>82</v>
      </c>
      <c r="G5" s="33" t="str">
        <f>IF(H5="","",IF(H5&gt;D7,"○","●"))</f>
        <v/>
      </c>
      <c r="H5" s="34"/>
      <c r="I5" s="33" t="str">
        <f>IF(J5="","",IF(J5&gt;D8,"○","●"))</f>
        <v/>
      </c>
      <c r="J5" s="34"/>
      <c r="K5" s="33" t="str">
        <f>IF(L5="","",IF(L5&gt;D9,"○","●"))</f>
        <v/>
      </c>
      <c r="L5" s="34"/>
      <c r="M5" s="33" t="str">
        <f>IF(N5="","",IF(N5&gt;D10,"○","●"))</f>
        <v/>
      </c>
      <c r="N5" s="60"/>
      <c r="O5" s="54"/>
      <c r="P5" s="57">
        <f t="shared" ref="P5:P10" si="0">R5*2+S5*1+T5*(-1)</f>
        <v>2</v>
      </c>
      <c r="Q5" s="62">
        <f>RANK(P5:P10,P5:P10)</f>
        <v>1</v>
      </c>
      <c r="R5" s="30">
        <f t="shared" ref="R5:R10" si="1">COUNTIF(C5:N5,"○")</f>
        <v>1</v>
      </c>
      <c r="S5" s="30">
        <f t="shared" ref="S5:S10" si="2">COUNTIF(C5:N5,"●")</f>
        <v>0</v>
      </c>
      <c r="T5" s="30">
        <f t="shared" ref="T5:T10" si="3">COUNTIF(C5:N5,"●●")</f>
        <v>0</v>
      </c>
      <c r="U5" s="69" t="s">
        <v>88</v>
      </c>
      <c r="V5" s="35" t="s">
        <v>22</v>
      </c>
      <c r="W5" s="38" t="s">
        <v>49</v>
      </c>
      <c r="X5" s="35" t="s">
        <v>52</v>
      </c>
      <c r="Y5" s="39" t="s">
        <v>136</v>
      </c>
      <c r="Z5" s="39" t="s">
        <v>58</v>
      </c>
      <c r="AA5" s="40" t="s">
        <v>73</v>
      </c>
    </row>
    <row r="6" spans="2:27" ht="30" customHeight="1" x14ac:dyDescent="0.35">
      <c r="B6" s="56" t="str">
        <f>E4</f>
        <v>阪和興業</v>
      </c>
      <c r="C6" s="33" t="str">
        <f>IF(D6="","",IF(D6&gt;F5,"○","●"))</f>
        <v>●</v>
      </c>
      <c r="D6" s="34">
        <v>48</v>
      </c>
      <c r="E6" s="85"/>
      <c r="F6" s="86"/>
      <c r="G6" s="33" t="str">
        <f>IF(H6="","",IF(H6&gt;F7,"○","●"))</f>
        <v/>
      </c>
      <c r="H6" s="34"/>
      <c r="I6" s="33" t="str">
        <f>IF(J6="","",IF(J6&gt;F8,"○","●"))</f>
        <v/>
      </c>
      <c r="J6" s="34"/>
      <c r="K6" s="33" t="str">
        <f>IF(L6="","",IF(L6&gt;F9,"○","●"))</f>
        <v/>
      </c>
      <c r="L6" s="34"/>
      <c r="M6" s="33" t="str">
        <f>IF(N6="","",IF(N6&gt;F10,"○","●"))</f>
        <v/>
      </c>
      <c r="N6" s="60"/>
      <c r="O6" s="54"/>
      <c r="P6" s="54">
        <f t="shared" si="0"/>
        <v>1</v>
      </c>
      <c r="Q6" s="51">
        <f>RANK(P5:P10,P5:P10)</f>
        <v>4</v>
      </c>
      <c r="R6" s="30">
        <f t="shared" si="1"/>
        <v>0</v>
      </c>
      <c r="S6" s="30">
        <f t="shared" si="2"/>
        <v>1</v>
      </c>
      <c r="T6" s="30">
        <f t="shared" si="3"/>
        <v>0</v>
      </c>
      <c r="U6" s="69" t="s">
        <v>89</v>
      </c>
      <c r="V6" s="35" t="s">
        <v>137</v>
      </c>
      <c r="W6" s="38" t="s">
        <v>138</v>
      </c>
      <c r="X6" s="35" t="s">
        <v>50</v>
      </c>
      <c r="Y6" s="39" t="s">
        <v>51</v>
      </c>
      <c r="Z6" s="39" t="s">
        <v>29</v>
      </c>
      <c r="AA6" s="40"/>
    </row>
    <row r="7" spans="2:27" ht="30" customHeight="1" x14ac:dyDescent="0.35">
      <c r="B7" s="56" t="str">
        <f>G4</f>
        <v>履正社医療スポーツ専門学校</v>
      </c>
      <c r="C7" s="33" t="str">
        <f>IF(D7="","",IF(D7&gt;H5,"○","●"))</f>
        <v/>
      </c>
      <c r="D7" s="34"/>
      <c r="E7" s="33" t="str">
        <f>IF(F7="","",IF(F7&gt;H6,"○","●"))</f>
        <v/>
      </c>
      <c r="F7" s="34"/>
      <c r="G7" s="85"/>
      <c r="H7" s="86"/>
      <c r="I7" s="33" t="str">
        <f>IF(J7="","",IF(J7&gt;H8,"○","●"))</f>
        <v>○</v>
      </c>
      <c r="J7" s="34">
        <v>63</v>
      </c>
      <c r="K7" s="33" t="str">
        <f>IF(L7="","",IF(L7&gt;H9,"○","●"))</f>
        <v/>
      </c>
      <c r="L7" s="34"/>
      <c r="M7" s="33" t="str">
        <f>IF(N7="","",IF(N7&gt;H10,"○","●"))</f>
        <v/>
      </c>
      <c r="N7" s="60"/>
      <c r="O7" s="54"/>
      <c r="P7" s="54">
        <f t="shared" si="0"/>
        <v>2</v>
      </c>
      <c r="Q7" s="62">
        <f>RANK(P5:P10,P5:P10)</f>
        <v>1</v>
      </c>
      <c r="R7" s="30">
        <f t="shared" si="1"/>
        <v>1</v>
      </c>
      <c r="S7" s="30">
        <f t="shared" si="2"/>
        <v>0</v>
      </c>
      <c r="T7" s="30">
        <f t="shared" si="3"/>
        <v>0</v>
      </c>
      <c r="U7" s="69"/>
      <c r="V7" s="35"/>
      <c r="W7" s="35"/>
      <c r="X7" s="35"/>
      <c r="Y7" s="36"/>
      <c r="Z7" s="36"/>
      <c r="AA7" s="37"/>
    </row>
    <row r="8" spans="2:27" ht="30" customHeight="1" x14ac:dyDescent="0.35">
      <c r="B8" s="63" t="str">
        <f>I4</f>
        <v>Ａｒｅｓ</v>
      </c>
      <c r="C8" s="33" t="str">
        <f>IF(D8="","",IF(D8&gt;J5,"○","●"))</f>
        <v/>
      </c>
      <c r="D8" s="34"/>
      <c r="E8" s="33" t="str">
        <f>IF(F8="","",IF(F8&gt;J6,"○","●"))</f>
        <v/>
      </c>
      <c r="F8" s="34"/>
      <c r="G8" s="33" t="str">
        <f>IF(H8="","",IF(H8&gt;J7,"○","●"))</f>
        <v>●</v>
      </c>
      <c r="H8" s="34">
        <v>29</v>
      </c>
      <c r="I8" s="85"/>
      <c r="J8" s="86"/>
      <c r="K8" s="33" t="str">
        <f>IF(L8="","",IF(L8&gt;J9,"○","●"))</f>
        <v/>
      </c>
      <c r="L8" s="34"/>
      <c r="M8" s="33" t="str">
        <f>IF(N8="","",IF(N8&gt;J10,"○","●"))</f>
        <v/>
      </c>
      <c r="N8" s="60"/>
      <c r="O8" s="54"/>
      <c r="P8" s="54">
        <f t="shared" si="0"/>
        <v>1</v>
      </c>
      <c r="Q8" s="62">
        <f>RANK(P5:P10,P5:P10)</f>
        <v>4</v>
      </c>
      <c r="R8" s="30">
        <f t="shared" si="1"/>
        <v>0</v>
      </c>
      <c r="S8" s="30">
        <f t="shared" si="2"/>
        <v>1</v>
      </c>
      <c r="T8" s="30">
        <f t="shared" si="3"/>
        <v>0</v>
      </c>
      <c r="U8" s="74"/>
      <c r="V8" s="35"/>
      <c r="W8" s="35"/>
      <c r="X8" s="35"/>
      <c r="Y8" s="36"/>
      <c r="Z8" s="36"/>
      <c r="AA8" s="37"/>
    </row>
    <row r="9" spans="2:27" ht="30" customHeight="1" thickBot="1" x14ac:dyDescent="0.4">
      <c r="B9" s="56" t="str">
        <f>K4</f>
        <v>電通会BREAKERS</v>
      </c>
      <c r="C9" s="58" t="str">
        <f>IF(D9="","",IF(D9&gt;L5,"○","●"))</f>
        <v/>
      </c>
      <c r="D9" s="59"/>
      <c r="E9" s="58" t="str">
        <f>IF(F9="","",IF(F9&gt;L6,"○","●"))</f>
        <v/>
      </c>
      <c r="F9" s="59"/>
      <c r="G9" s="58" t="str">
        <f>IF(H9="","",IF(H9&gt;L7,"○","●"))</f>
        <v/>
      </c>
      <c r="H9" s="59"/>
      <c r="I9" s="58" t="str">
        <f>IF(J9="","",IF(J9&gt;L8,"○","●"))</f>
        <v/>
      </c>
      <c r="J9" s="59"/>
      <c r="K9" s="85"/>
      <c r="L9" s="86"/>
      <c r="M9" s="58" t="str">
        <f>IF(N9="","",IF(N9&gt;L10,"○","●"))</f>
        <v>○</v>
      </c>
      <c r="N9" s="64">
        <v>88</v>
      </c>
      <c r="O9" s="57"/>
      <c r="P9" s="54">
        <f t="shared" si="0"/>
        <v>2</v>
      </c>
      <c r="Q9" s="62">
        <f>RANK(P5:P10,P5:P10)</f>
        <v>1</v>
      </c>
      <c r="R9" s="30">
        <f t="shared" si="1"/>
        <v>1</v>
      </c>
      <c r="S9" s="30">
        <f t="shared" si="2"/>
        <v>0</v>
      </c>
      <c r="T9" s="30">
        <f t="shared" si="3"/>
        <v>0</v>
      </c>
      <c r="U9" s="75"/>
      <c r="V9" s="35"/>
      <c r="W9" s="35"/>
      <c r="X9" s="35"/>
      <c r="Y9" s="36"/>
      <c r="Z9" s="36"/>
      <c r="AA9" s="37"/>
    </row>
    <row r="10" spans="2:27" ht="30" customHeight="1" x14ac:dyDescent="0.35">
      <c r="B10" s="66" t="str">
        <f>M4</f>
        <v>ARROW PIGS</v>
      </c>
      <c r="C10" s="58" t="str">
        <f>IF(D10="","",IF(D10&gt;N5,"○","●"))</f>
        <v/>
      </c>
      <c r="D10" s="59"/>
      <c r="E10" s="58" t="str">
        <f>IF(F10="","",IF(F10&gt;N6,"○","●"))</f>
        <v/>
      </c>
      <c r="F10" s="59"/>
      <c r="G10" s="58" t="str">
        <f>IF(H10="","",IF(H10&gt;N7,"○","●"))</f>
        <v/>
      </c>
      <c r="H10" s="59"/>
      <c r="I10" s="58" t="str">
        <f>IF(J10="","",IF(J10&gt;N8,"○","●"))</f>
        <v/>
      </c>
      <c r="J10" s="59"/>
      <c r="K10" s="58" t="str">
        <f>IF(L10="","",IF(L10&gt;N9,"○","●"))</f>
        <v>●</v>
      </c>
      <c r="L10" s="59">
        <v>45</v>
      </c>
      <c r="M10" s="85"/>
      <c r="N10" s="86"/>
      <c r="O10" s="57"/>
      <c r="P10" s="54">
        <f t="shared" si="0"/>
        <v>1</v>
      </c>
      <c r="Q10" s="62">
        <f>RANK(P5:P10,P5:P10)</f>
        <v>4</v>
      </c>
      <c r="R10" s="30">
        <f t="shared" si="1"/>
        <v>0</v>
      </c>
      <c r="S10" s="30">
        <f t="shared" si="2"/>
        <v>1</v>
      </c>
      <c r="T10" s="30">
        <f t="shared" si="3"/>
        <v>0</v>
      </c>
    </row>
    <row r="11" spans="2:27" ht="30" customHeight="1" x14ac:dyDescent="0.45">
      <c r="B11" s="47" t="str">
        <f>U5</f>
        <v>い</v>
      </c>
      <c r="C11" s="70"/>
      <c r="D11" s="48"/>
      <c r="E11" s="70"/>
      <c r="F11" s="48"/>
      <c r="G11" s="70"/>
      <c r="H11" s="48"/>
      <c r="I11" s="70"/>
      <c r="J11" s="48"/>
      <c r="K11" s="70"/>
      <c r="L11" s="48"/>
      <c r="M11" s="94"/>
      <c r="N11" s="94"/>
      <c r="O11" s="49"/>
      <c r="P11" s="49"/>
      <c r="Q11" s="49"/>
      <c r="R11" s="50"/>
      <c r="S11" s="50"/>
      <c r="T11" s="50"/>
    </row>
    <row r="12" spans="2:27" ht="30" customHeight="1" x14ac:dyDescent="0.35">
      <c r="B12" s="63"/>
      <c r="C12" s="88" t="str">
        <f>V5</f>
        <v>Rukiies</v>
      </c>
      <c r="D12" s="89"/>
      <c r="E12" s="134" t="str">
        <f>W5</f>
        <v>Ｏ’ＳＡＮＳ</v>
      </c>
      <c r="F12" s="135"/>
      <c r="G12" s="88" t="str">
        <f>X5</f>
        <v>ＲＵＳＨ</v>
      </c>
      <c r="H12" s="89"/>
      <c r="I12" s="95" t="str">
        <f>Y5</f>
        <v>OSAKA GAS</v>
      </c>
      <c r="J12" s="133"/>
      <c r="K12" s="90" t="str">
        <f>Z5</f>
        <v>SAMURAI</v>
      </c>
      <c r="L12" s="92"/>
      <c r="M12" s="90" t="str">
        <f>AA5</f>
        <v>HUMAN</v>
      </c>
      <c r="N12" s="91"/>
      <c r="O12" s="35" t="s">
        <v>0</v>
      </c>
      <c r="P12" s="35" t="s">
        <v>1</v>
      </c>
      <c r="Q12" s="65" t="s">
        <v>7</v>
      </c>
    </row>
    <row r="13" spans="2:27" ht="30" customHeight="1" x14ac:dyDescent="0.35">
      <c r="B13" s="56" t="str">
        <f>C12</f>
        <v>Rukiies</v>
      </c>
      <c r="C13" s="85"/>
      <c r="D13" s="86"/>
      <c r="E13" s="33" t="str">
        <f>IF(F13="","",IF(F13&gt;D14,"○","●"))</f>
        <v>○</v>
      </c>
      <c r="F13" s="34">
        <v>54</v>
      </c>
      <c r="G13" s="33" t="str">
        <f>IF(H13="","",IF(H13&gt;D15,"○","●"))</f>
        <v/>
      </c>
      <c r="H13" s="34"/>
      <c r="I13" s="33" t="str">
        <f>IF(J13="","",IF(J13&gt;D16,"○","●"))</f>
        <v/>
      </c>
      <c r="J13" s="34"/>
      <c r="K13" s="33" t="str">
        <f>IF(L13="","",IF(L13&gt;D17,"○","●"))</f>
        <v/>
      </c>
      <c r="L13" s="34"/>
      <c r="M13" s="33" t="str">
        <f>IF(N13="","",IF(N13&gt;D18,"○","●"))</f>
        <v/>
      </c>
      <c r="N13" s="60"/>
      <c r="O13" s="54"/>
      <c r="P13" s="57">
        <f t="shared" ref="P13:P18" si="4">R13*2+S13*1+T13*(-1)</f>
        <v>2</v>
      </c>
      <c r="Q13" s="62">
        <f>RANK(P13:P18,P13:P18)</f>
        <v>1</v>
      </c>
      <c r="R13" s="30">
        <f t="shared" ref="R13:R18" si="5">COUNTIF(C13:N13,"○")</f>
        <v>1</v>
      </c>
      <c r="S13" s="30">
        <f t="shared" ref="S13:S18" si="6">COUNTIF(C13:N13,"●")</f>
        <v>0</v>
      </c>
      <c r="T13" s="30">
        <f t="shared" ref="T13:T18" si="7">COUNTIF(C13:N13,"●●")</f>
        <v>0</v>
      </c>
    </row>
    <row r="14" spans="2:27" ht="30" customHeight="1" x14ac:dyDescent="0.35">
      <c r="B14" s="56" t="str">
        <f>E12</f>
        <v>Ｏ’ＳＡＮＳ</v>
      </c>
      <c r="C14" s="33" t="str">
        <f>IF(D14="","",IF(D14&gt;F13,"○","●"))</f>
        <v>●</v>
      </c>
      <c r="D14" s="34">
        <v>48</v>
      </c>
      <c r="E14" s="85"/>
      <c r="F14" s="86"/>
      <c r="G14" s="33" t="str">
        <f>IF(H14="","",IF(H14&gt;F15,"○","●"))</f>
        <v/>
      </c>
      <c r="H14" s="34"/>
      <c r="I14" s="33" t="str">
        <f>IF(J14="","",IF(J14&gt;F16,"○","●"))</f>
        <v/>
      </c>
      <c r="J14" s="34"/>
      <c r="K14" s="33" t="str">
        <f>IF(L14="","",IF(L14&gt;F17,"○","●"))</f>
        <v/>
      </c>
      <c r="L14" s="34"/>
      <c r="M14" s="33" t="str">
        <f>IF(N14="","",IF(N14&gt;F18,"○","●"))</f>
        <v/>
      </c>
      <c r="N14" s="60"/>
      <c r="O14" s="54"/>
      <c r="P14" s="54">
        <f t="shared" si="4"/>
        <v>1</v>
      </c>
      <c r="Q14" s="51">
        <f>RANK(P13:P18,P13:P18)</f>
        <v>4</v>
      </c>
      <c r="R14" s="30">
        <f t="shared" si="5"/>
        <v>0</v>
      </c>
      <c r="S14" s="30">
        <f t="shared" si="6"/>
        <v>1</v>
      </c>
      <c r="T14" s="30">
        <f t="shared" si="7"/>
        <v>0</v>
      </c>
    </row>
    <row r="15" spans="2:27" ht="30" customHeight="1" x14ac:dyDescent="0.35">
      <c r="B15" s="56" t="str">
        <f>G12</f>
        <v>ＲＵＳＨ</v>
      </c>
      <c r="C15" s="33" t="str">
        <f>IF(D15="","",IF(D15&gt;H13,"○","●"))</f>
        <v/>
      </c>
      <c r="D15" s="34"/>
      <c r="E15" s="33" t="str">
        <f>IF(F15="","",IF(F15&gt;H14,"○","●"))</f>
        <v/>
      </c>
      <c r="F15" s="34"/>
      <c r="G15" s="85"/>
      <c r="H15" s="86"/>
      <c r="I15" s="33" t="str">
        <f>IF(J15="","",IF(J15&gt;H16,"○","●"))</f>
        <v>○</v>
      </c>
      <c r="J15" s="34">
        <v>20</v>
      </c>
      <c r="K15" s="33" t="str">
        <f>IF(L15="","",IF(L15&gt;H17,"○","●"))</f>
        <v/>
      </c>
      <c r="L15" s="34"/>
      <c r="M15" s="33" t="str">
        <f>IF(N15="","",IF(N15&gt;H18,"○","●"))</f>
        <v/>
      </c>
      <c r="N15" s="60"/>
      <c r="O15" s="54"/>
      <c r="P15" s="54">
        <f t="shared" si="4"/>
        <v>2</v>
      </c>
      <c r="Q15" s="62">
        <f>RANK(P13:P18,P13:P18)</f>
        <v>1</v>
      </c>
      <c r="R15" s="30">
        <f t="shared" si="5"/>
        <v>1</v>
      </c>
      <c r="S15" s="30">
        <f t="shared" si="6"/>
        <v>0</v>
      </c>
      <c r="T15" s="30">
        <f t="shared" si="7"/>
        <v>0</v>
      </c>
    </row>
    <row r="16" spans="2:27" ht="30" customHeight="1" x14ac:dyDescent="0.35">
      <c r="B16" s="63" t="str">
        <f>I12</f>
        <v>OSAKA GAS</v>
      </c>
      <c r="C16" s="33" t="str">
        <f>IF(D16="","",IF(D16&gt;J13,"○","●"))</f>
        <v/>
      </c>
      <c r="D16" s="34"/>
      <c r="E16" s="33" t="str">
        <f>IF(F16="","",IF(F16&gt;J14,"○","●"))</f>
        <v/>
      </c>
      <c r="F16" s="34"/>
      <c r="G16" s="33" t="s">
        <v>12</v>
      </c>
      <c r="H16" s="34">
        <v>0</v>
      </c>
      <c r="I16" s="85"/>
      <c r="J16" s="86"/>
      <c r="K16" s="33" t="str">
        <f>IF(L16="","",IF(L16&gt;J17,"○","●"))</f>
        <v/>
      </c>
      <c r="L16" s="34"/>
      <c r="M16" s="33" t="str">
        <f>IF(N16="","",IF(N16&gt;J18,"○","●"))</f>
        <v/>
      </c>
      <c r="N16" s="60"/>
      <c r="O16" s="54"/>
      <c r="P16" s="54">
        <f t="shared" si="4"/>
        <v>-1</v>
      </c>
      <c r="Q16" s="62">
        <f>RANK(P13:P18,P13:P18)</f>
        <v>6</v>
      </c>
      <c r="R16" s="30">
        <f t="shared" si="5"/>
        <v>0</v>
      </c>
      <c r="S16" s="30">
        <f t="shared" si="6"/>
        <v>0</v>
      </c>
      <c r="T16" s="30">
        <f t="shared" si="7"/>
        <v>1</v>
      </c>
    </row>
    <row r="17" spans="1:20" ht="30" customHeight="1" x14ac:dyDescent="0.35">
      <c r="B17" s="56" t="str">
        <f>K12</f>
        <v>SAMURAI</v>
      </c>
      <c r="C17" s="58" t="str">
        <f>IF(D17="","",IF(D17&gt;L13,"○","●"))</f>
        <v/>
      </c>
      <c r="D17" s="59"/>
      <c r="E17" s="58" t="str">
        <f>IF(F17="","",IF(F17&gt;L14,"○","●"))</f>
        <v/>
      </c>
      <c r="F17" s="59"/>
      <c r="G17" s="58" t="str">
        <f>IF(H17="","",IF(H17&gt;L15,"○","●"))</f>
        <v/>
      </c>
      <c r="H17" s="59"/>
      <c r="I17" s="58" t="str">
        <f>IF(J17="","",IF(J17&gt;L16,"○","●"))</f>
        <v/>
      </c>
      <c r="J17" s="59"/>
      <c r="K17" s="85"/>
      <c r="L17" s="86"/>
      <c r="M17" s="58" t="str">
        <f>IF(N17="","",IF(N17&gt;L18,"○","●"))</f>
        <v>●</v>
      </c>
      <c r="N17" s="64">
        <v>65</v>
      </c>
      <c r="O17" s="57"/>
      <c r="P17" s="54">
        <f t="shared" si="4"/>
        <v>1</v>
      </c>
      <c r="Q17" s="62">
        <f>RANK(P13:P18,P13:P18)</f>
        <v>4</v>
      </c>
      <c r="R17" s="30">
        <f t="shared" si="5"/>
        <v>0</v>
      </c>
      <c r="S17" s="30">
        <f t="shared" si="6"/>
        <v>1</v>
      </c>
      <c r="T17" s="30">
        <f t="shared" si="7"/>
        <v>0</v>
      </c>
    </row>
    <row r="18" spans="1:20" ht="30" customHeight="1" x14ac:dyDescent="0.35">
      <c r="B18" s="66" t="str">
        <f>M12</f>
        <v>HUMAN</v>
      </c>
      <c r="C18" s="58" t="str">
        <f>IF(D18="","",IF(D18&gt;N13,"○","●"))</f>
        <v/>
      </c>
      <c r="D18" s="59"/>
      <c r="E18" s="58" t="str">
        <f>IF(F18="","",IF(F18&gt;N14,"○","●"))</f>
        <v/>
      </c>
      <c r="F18" s="59"/>
      <c r="G18" s="58" t="str">
        <f>IF(H18="","",IF(H18&gt;N15,"○","●"))</f>
        <v/>
      </c>
      <c r="H18" s="59"/>
      <c r="I18" s="58" t="str">
        <f>IF(J18="","",IF(J18&gt;N16,"○","●"))</f>
        <v/>
      </c>
      <c r="J18" s="59"/>
      <c r="K18" s="58" t="str">
        <f>IF(L18="","",IF(L18&gt;N17,"○","●"))</f>
        <v>○</v>
      </c>
      <c r="L18" s="59">
        <v>88</v>
      </c>
      <c r="M18" s="85"/>
      <c r="N18" s="86"/>
      <c r="O18" s="57"/>
      <c r="P18" s="54">
        <f t="shared" si="4"/>
        <v>2</v>
      </c>
      <c r="Q18" s="62">
        <f>RANK(P13:P18,P13:P18)</f>
        <v>1</v>
      </c>
      <c r="R18" s="30">
        <f t="shared" si="5"/>
        <v>1</v>
      </c>
      <c r="S18" s="30">
        <f t="shared" si="6"/>
        <v>0</v>
      </c>
      <c r="T18" s="30">
        <f t="shared" si="7"/>
        <v>0</v>
      </c>
    </row>
    <row r="19" spans="1:20" ht="30" customHeight="1" x14ac:dyDescent="0.45">
      <c r="B19" s="47" t="str">
        <f>U6</f>
        <v>う</v>
      </c>
      <c r="C19" s="70"/>
      <c r="D19" s="48"/>
      <c r="E19" s="70"/>
      <c r="F19" s="48"/>
      <c r="G19" s="70"/>
      <c r="H19" s="48"/>
      <c r="I19" s="70"/>
      <c r="J19" s="48"/>
      <c r="K19" s="70"/>
      <c r="L19" s="48"/>
      <c r="M19" s="94"/>
      <c r="N19" s="94"/>
      <c r="O19" s="49"/>
      <c r="P19" s="49"/>
      <c r="Q19" s="49"/>
      <c r="R19" s="50"/>
      <c r="S19" s="50"/>
      <c r="T19" s="50"/>
    </row>
    <row r="20" spans="1:20" ht="30" customHeight="1" x14ac:dyDescent="0.35">
      <c r="B20" s="63"/>
      <c r="C20" s="88" t="str">
        <f>V6</f>
        <v>ABC倶楽部</v>
      </c>
      <c r="D20" s="89"/>
      <c r="E20" s="88" t="str">
        <f>W6</f>
        <v>Carpe Diem</v>
      </c>
      <c r="F20" s="89"/>
      <c r="G20" s="134" t="str">
        <f>X6</f>
        <v>UNIVERSAL LANGUAGE</v>
      </c>
      <c r="H20" s="135"/>
      <c r="I20" s="90" t="str">
        <f>Y6</f>
        <v>B-fools</v>
      </c>
      <c r="J20" s="92"/>
      <c r="K20" s="90" t="str">
        <f>Z6</f>
        <v>NewHighs</v>
      </c>
      <c r="L20" s="92"/>
      <c r="M20" s="90"/>
      <c r="N20" s="91"/>
      <c r="O20" s="35" t="s">
        <v>0</v>
      </c>
      <c r="P20" s="35" t="s">
        <v>1</v>
      </c>
      <c r="Q20" s="65" t="s">
        <v>7</v>
      </c>
    </row>
    <row r="21" spans="1:20" ht="30" customHeight="1" x14ac:dyDescent="0.35">
      <c r="B21" s="56" t="str">
        <f>C20</f>
        <v>ABC倶楽部</v>
      </c>
      <c r="C21" s="85"/>
      <c r="D21" s="86"/>
      <c r="E21" s="33" t="str">
        <f>IF(F21="","",IF(F21&gt;D22,"○","●"))</f>
        <v>●</v>
      </c>
      <c r="F21" s="34">
        <v>62</v>
      </c>
      <c r="G21" s="33" t="str">
        <f>IF(H21="","",IF(H21&gt;D23,"○","●"))</f>
        <v/>
      </c>
      <c r="H21" s="34"/>
      <c r="I21" s="33" t="str">
        <f>IF(J21="","",IF(J21&gt;D24,"○","●"))</f>
        <v/>
      </c>
      <c r="J21" s="34"/>
      <c r="K21" s="33" t="str">
        <f>IF(L21="","",IF(L21&gt;D25,"○","●"))</f>
        <v/>
      </c>
      <c r="L21" s="34"/>
      <c r="M21" s="33" t="str">
        <f>IF(N21="","",IF(N21&gt;D26,"○","●"))</f>
        <v/>
      </c>
      <c r="N21" s="60"/>
      <c r="O21" s="54"/>
      <c r="P21" s="57">
        <f t="shared" ref="P21:P26" si="8">R21*2+S21*1+T21*(-1)</f>
        <v>1</v>
      </c>
      <c r="Q21" s="62">
        <f>RANK(P21:P26,P21:P26)</f>
        <v>3</v>
      </c>
      <c r="R21" s="30">
        <f t="shared" ref="R21:R26" si="9">COUNTIF(C21:N21,"○")</f>
        <v>0</v>
      </c>
      <c r="S21" s="30">
        <f t="shared" ref="S21:S26" si="10">COUNTIF(C21:N21,"●")</f>
        <v>1</v>
      </c>
      <c r="T21" s="30">
        <f t="shared" ref="T21:T26" si="11">COUNTIF(C21:N21,"●●")</f>
        <v>0</v>
      </c>
    </row>
    <row r="22" spans="1:20" ht="30" customHeight="1" x14ac:dyDescent="0.35">
      <c r="B22" s="56" t="str">
        <f>E20</f>
        <v>Carpe Diem</v>
      </c>
      <c r="C22" s="33" t="str">
        <f>IF(D22="","",IF(D22&gt;F21,"○","●"))</f>
        <v>○</v>
      </c>
      <c r="D22" s="34">
        <v>71</v>
      </c>
      <c r="E22" s="85"/>
      <c r="F22" s="86"/>
      <c r="G22" s="33" t="str">
        <f>IF(H22="","",IF(H22&gt;F23,"○","●"))</f>
        <v/>
      </c>
      <c r="H22" s="34"/>
      <c r="I22" s="33" t="str">
        <f>IF(J22="","",IF(J22&gt;F24,"○","●"))</f>
        <v/>
      </c>
      <c r="J22" s="34"/>
      <c r="K22" s="33" t="str">
        <f>IF(L22="","",IF(L22&gt;F25,"○","●"))</f>
        <v/>
      </c>
      <c r="L22" s="34"/>
      <c r="M22" s="33" t="str">
        <f>IF(N22="","",IF(N22&gt;F26,"○","●"))</f>
        <v/>
      </c>
      <c r="N22" s="60"/>
      <c r="O22" s="54"/>
      <c r="P22" s="54">
        <f t="shared" si="8"/>
        <v>2</v>
      </c>
      <c r="Q22" s="51">
        <f>RANK(P21:P26,P21:P26)</f>
        <v>1</v>
      </c>
      <c r="R22" s="30">
        <f t="shared" si="9"/>
        <v>1</v>
      </c>
      <c r="S22" s="30">
        <f t="shared" si="10"/>
        <v>0</v>
      </c>
      <c r="T22" s="30">
        <f t="shared" si="11"/>
        <v>0</v>
      </c>
    </row>
    <row r="23" spans="1:20" ht="30" customHeight="1" x14ac:dyDescent="0.35">
      <c r="B23" s="56" t="str">
        <f>G20</f>
        <v>UNIVERSAL LANGUAGE</v>
      </c>
      <c r="C23" s="33" t="str">
        <f>IF(D23="","",IF(D23&gt;H21,"○","●"))</f>
        <v/>
      </c>
      <c r="D23" s="34"/>
      <c r="E23" s="33" t="str">
        <f>IF(F23="","",IF(F23&gt;H22,"○","●"))</f>
        <v/>
      </c>
      <c r="F23" s="34"/>
      <c r="G23" s="85"/>
      <c r="H23" s="86"/>
      <c r="I23" s="33" t="str">
        <f>IF(J23="","",IF(J23&gt;H24,"○","●"))</f>
        <v>○</v>
      </c>
      <c r="J23" s="34">
        <v>55</v>
      </c>
      <c r="K23" s="33" t="str">
        <f>IF(L23="","",IF(L23&gt;H25,"○","●"))</f>
        <v/>
      </c>
      <c r="L23" s="34"/>
      <c r="M23" s="33" t="str">
        <f>IF(N23="","",IF(N23&gt;H26,"○","●"))</f>
        <v/>
      </c>
      <c r="N23" s="60"/>
      <c r="O23" s="54"/>
      <c r="P23" s="54">
        <f t="shared" si="8"/>
        <v>2</v>
      </c>
      <c r="Q23" s="62">
        <f>RANK(P21:P26,P21:P26)</f>
        <v>1</v>
      </c>
      <c r="R23" s="30">
        <f t="shared" si="9"/>
        <v>1</v>
      </c>
      <c r="S23" s="30">
        <f t="shared" si="10"/>
        <v>0</v>
      </c>
      <c r="T23" s="30">
        <f t="shared" si="11"/>
        <v>0</v>
      </c>
    </row>
    <row r="24" spans="1:20" ht="30" customHeight="1" x14ac:dyDescent="0.35">
      <c r="B24" s="63" t="str">
        <f>I20</f>
        <v>B-fools</v>
      </c>
      <c r="C24" s="33" t="str">
        <f>IF(D24="","",IF(D24&gt;J21,"○","●"))</f>
        <v/>
      </c>
      <c r="D24" s="34"/>
      <c r="E24" s="33" t="str">
        <f>IF(F24="","",IF(F24&gt;J22,"○","●"))</f>
        <v/>
      </c>
      <c r="F24" s="34"/>
      <c r="G24" s="33" t="str">
        <f>IF(H24="","",IF(H24&gt;J23,"○","●"))</f>
        <v>●</v>
      </c>
      <c r="H24" s="34">
        <v>35</v>
      </c>
      <c r="I24" s="85"/>
      <c r="J24" s="86"/>
      <c r="K24" s="33" t="str">
        <f>IF(L24="","",IF(L24&gt;J25,"○","●"))</f>
        <v/>
      </c>
      <c r="L24" s="34"/>
      <c r="M24" s="33" t="str">
        <f>IF(N24="","",IF(N24&gt;J26,"○","●"))</f>
        <v/>
      </c>
      <c r="N24" s="60"/>
      <c r="O24" s="54"/>
      <c r="P24" s="54">
        <f t="shared" si="8"/>
        <v>1</v>
      </c>
      <c r="Q24" s="62">
        <f>RANK(P21:P26,P21:P26)</f>
        <v>3</v>
      </c>
      <c r="R24" s="30">
        <f t="shared" si="9"/>
        <v>0</v>
      </c>
      <c r="S24" s="30">
        <f t="shared" si="10"/>
        <v>1</v>
      </c>
      <c r="T24" s="30">
        <f t="shared" si="11"/>
        <v>0</v>
      </c>
    </row>
    <row r="25" spans="1:20" ht="30" customHeight="1" x14ac:dyDescent="0.35">
      <c r="B25" s="56" t="str">
        <f>K20</f>
        <v>NewHighs</v>
      </c>
      <c r="C25" s="58" t="str">
        <f>IF(D25="","",IF(D25&gt;L21,"○","●"))</f>
        <v/>
      </c>
      <c r="D25" s="59"/>
      <c r="E25" s="58" t="str">
        <f>IF(F25="","",IF(F25&gt;L22,"○","●"))</f>
        <v/>
      </c>
      <c r="F25" s="59"/>
      <c r="G25" s="58" t="str">
        <f>IF(H25="","",IF(H25&gt;L23,"○","●"))</f>
        <v/>
      </c>
      <c r="H25" s="59"/>
      <c r="I25" s="58" t="str">
        <f>IF(J25="","",IF(J25&gt;L24,"○","●"))</f>
        <v/>
      </c>
      <c r="J25" s="59"/>
      <c r="K25" s="85"/>
      <c r="L25" s="86"/>
      <c r="M25" s="58" t="str">
        <f>IF(N25="","",IF(N25&gt;L26,"○","●"))</f>
        <v/>
      </c>
      <c r="N25" s="64"/>
      <c r="O25" s="57"/>
      <c r="P25" s="54">
        <f t="shared" si="8"/>
        <v>0</v>
      </c>
      <c r="Q25" s="62">
        <f>RANK(P21:P26,P21:P26)</f>
        <v>5</v>
      </c>
      <c r="R25" s="30">
        <f t="shared" si="9"/>
        <v>0</v>
      </c>
      <c r="S25" s="30">
        <f t="shared" si="10"/>
        <v>0</v>
      </c>
      <c r="T25" s="30">
        <f t="shared" si="11"/>
        <v>0</v>
      </c>
    </row>
    <row r="26" spans="1:20" ht="30" customHeight="1" x14ac:dyDescent="0.35">
      <c r="B26" s="66"/>
      <c r="C26" s="58" t="str">
        <f>IF(D26="","",IF(D26&gt;N21,"○","●"))</f>
        <v/>
      </c>
      <c r="D26" s="59"/>
      <c r="E26" s="58" t="str">
        <f>IF(F26="","",IF(F26&gt;N22,"○","●"))</f>
        <v/>
      </c>
      <c r="F26" s="59"/>
      <c r="G26" s="58" t="str">
        <f>IF(H26="","",IF(H26&gt;N23,"○","●"))</f>
        <v/>
      </c>
      <c r="H26" s="59"/>
      <c r="I26" s="58" t="str">
        <f>IF(J26="","",IF(J26&gt;N24,"○","●"))</f>
        <v/>
      </c>
      <c r="J26" s="59"/>
      <c r="K26" s="58" t="str">
        <f>IF(L26="","",IF(L26&gt;N25,"○","●"))</f>
        <v/>
      </c>
      <c r="L26" s="59"/>
      <c r="M26" s="85"/>
      <c r="N26" s="86"/>
      <c r="O26" s="57"/>
      <c r="P26" s="54">
        <f t="shared" si="8"/>
        <v>0</v>
      </c>
      <c r="Q26" s="62">
        <f>RANK(P21:P26,P21:P26)</f>
        <v>5</v>
      </c>
      <c r="R26" s="30">
        <f t="shared" si="9"/>
        <v>0</v>
      </c>
      <c r="S26" s="30">
        <f t="shared" si="10"/>
        <v>0</v>
      </c>
      <c r="T26" s="30">
        <f t="shared" si="11"/>
        <v>0</v>
      </c>
    </row>
    <row r="27" spans="1:20" ht="30" customHeight="1" x14ac:dyDescent="0.45">
      <c r="A27" s="46"/>
      <c r="B27" s="47">
        <f>U7</f>
        <v>0</v>
      </c>
      <c r="C27" s="70"/>
      <c r="D27" s="48"/>
      <c r="E27" s="70"/>
      <c r="F27" s="48"/>
      <c r="G27" s="70"/>
      <c r="H27" s="48"/>
      <c r="I27" s="70"/>
      <c r="J27" s="48"/>
      <c r="K27" s="70"/>
      <c r="L27" s="48"/>
      <c r="M27" s="94"/>
      <c r="N27" s="94"/>
      <c r="O27" s="49"/>
      <c r="P27" s="49"/>
      <c r="Q27" s="49"/>
      <c r="R27" s="50"/>
      <c r="S27" s="50"/>
      <c r="T27" s="50"/>
    </row>
    <row r="28" spans="1:20" ht="30" customHeight="1" x14ac:dyDescent="0.35">
      <c r="B28" s="63"/>
      <c r="C28" s="88">
        <f>V7</f>
        <v>0</v>
      </c>
      <c r="D28" s="89"/>
      <c r="E28" s="88">
        <f>W7</f>
        <v>0</v>
      </c>
      <c r="F28" s="89"/>
      <c r="G28" s="88">
        <f>X7</f>
        <v>0</v>
      </c>
      <c r="H28" s="89"/>
      <c r="I28" s="90">
        <f>Y7</f>
        <v>0</v>
      </c>
      <c r="J28" s="92"/>
      <c r="K28" s="90">
        <f>Z7</f>
        <v>0</v>
      </c>
      <c r="L28" s="92"/>
      <c r="M28" s="90">
        <f>AA7</f>
        <v>0</v>
      </c>
      <c r="N28" s="91"/>
      <c r="O28" s="35" t="s">
        <v>0</v>
      </c>
      <c r="P28" s="35" t="s">
        <v>1</v>
      </c>
      <c r="Q28" s="65" t="s">
        <v>7</v>
      </c>
    </row>
    <row r="29" spans="1:20" ht="30" customHeight="1" x14ac:dyDescent="0.35">
      <c r="B29" s="56">
        <f>C28</f>
        <v>0</v>
      </c>
      <c r="C29" s="85"/>
      <c r="D29" s="86"/>
      <c r="E29" s="33" t="str">
        <f>IF(F29="","",IF(F29&gt;D30,"○","●"))</f>
        <v/>
      </c>
      <c r="F29" s="34"/>
      <c r="G29" s="33" t="str">
        <f>IF(H29="","",IF(H29&gt;D31,"○","●"))</f>
        <v/>
      </c>
      <c r="H29" s="34"/>
      <c r="I29" s="33" t="str">
        <f>IF(J29="","",IF(J29&gt;D32,"○","●"))</f>
        <v/>
      </c>
      <c r="J29" s="34"/>
      <c r="K29" s="33" t="str">
        <f>IF(L29="","",IF(L29&gt;D33,"○","●"))</f>
        <v/>
      </c>
      <c r="L29" s="34"/>
      <c r="M29" s="33" t="str">
        <f>IF(N29="","",IF(N29&gt;D34,"○","●"))</f>
        <v/>
      </c>
      <c r="N29" s="60"/>
      <c r="O29" s="54"/>
      <c r="P29" s="57">
        <f t="shared" ref="P29:P34" si="12">R29*2+S29*1+T29*(-1)</f>
        <v>0</v>
      </c>
      <c r="Q29" s="62">
        <f>RANK(P29:P34,P29:P34)</f>
        <v>1</v>
      </c>
      <c r="R29" s="30">
        <f t="shared" ref="R29:R34" si="13">COUNTIF(C29:N29,"○")</f>
        <v>0</v>
      </c>
      <c r="S29" s="30">
        <f t="shared" ref="S29:S34" si="14">COUNTIF(C29:N29,"●")</f>
        <v>0</v>
      </c>
      <c r="T29" s="30">
        <f t="shared" ref="T29:T34" si="15">COUNTIF(C29:N29,"●●")</f>
        <v>0</v>
      </c>
    </row>
    <row r="30" spans="1:20" ht="30" customHeight="1" x14ac:dyDescent="0.35">
      <c r="B30" s="56">
        <f>E28</f>
        <v>0</v>
      </c>
      <c r="C30" s="33" t="str">
        <f>IF(D30="","",IF(D30&gt;F29,"○","●"))</f>
        <v/>
      </c>
      <c r="D30" s="34"/>
      <c r="E30" s="85"/>
      <c r="F30" s="86"/>
      <c r="G30" s="33" t="str">
        <f>IF(H30="","",IF(H30&gt;F31,"○","●"))</f>
        <v/>
      </c>
      <c r="H30" s="34"/>
      <c r="I30" s="33" t="str">
        <f>IF(J30="","",IF(J30&gt;F32,"○","●"))</f>
        <v/>
      </c>
      <c r="J30" s="34"/>
      <c r="K30" s="33" t="str">
        <f>IF(L30="","",IF(L30&gt;F33,"○","●"))</f>
        <v/>
      </c>
      <c r="L30" s="34"/>
      <c r="M30" s="33" t="str">
        <f>IF(N30="","",IF(N30&gt;F34,"○","●"))</f>
        <v/>
      </c>
      <c r="N30" s="60"/>
      <c r="O30" s="54"/>
      <c r="P30" s="54">
        <f t="shared" si="12"/>
        <v>0</v>
      </c>
      <c r="Q30" s="51">
        <f>RANK(P29:P34,P29:P34)</f>
        <v>1</v>
      </c>
      <c r="R30" s="30">
        <f t="shared" si="13"/>
        <v>0</v>
      </c>
      <c r="S30" s="30">
        <f t="shared" si="14"/>
        <v>0</v>
      </c>
      <c r="T30" s="30">
        <f t="shared" si="15"/>
        <v>0</v>
      </c>
    </row>
    <row r="31" spans="1:20" ht="30" customHeight="1" x14ac:dyDescent="0.35">
      <c r="B31" s="56">
        <f>G28</f>
        <v>0</v>
      </c>
      <c r="C31" s="33" t="str">
        <f>IF(D31="","",IF(D31&gt;H29,"○","●"))</f>
        <v/>
      </c>
      <c r="D31" s="34"/>
      <c r="E31" s="33" t="str">
        <f>IF(F31="","",IF(F31&gt;H30,"○","●"))</f>
        <v/>
      </c>
      <c r="F31" s="34"/>
      <c r="G31" s="85"/>
      <c r="H31" s="86"/>
      <c r="I31" s="33" t="str">
        <f>IF(J31="","",IF(J31&gt;H32,"○","●"))</f>
        <v/>
      </c>
      <c r="J31" s="34"/>
      <c r="K31" s="33" t="str">
        <f>IF(L31="","",IF(L31&gt;H33,"○","●"))</f>
        <v/>
      </c>
      <c r="L31" s="34"/>
      <c r="M31" s="33" t="str">
        <f>IF(N31="","",IF(N31&gt;H34,"○","●"))</f>
        <v/>
      </c>
      <c r="N31" s="60"/>
      <c r="O31" s="54"/>
      <c r="P31" s="54">
        <f t="shared" si="12"/>
        <v>0</v>
      </c>
      <c r="Q31" s="62">
        <f>RANK(P29:P34,P29:P34)</f>
        <v>1</v>
      </c>
      <c r="R31" s="30">
        <f t="shared" si="13"/>
        <v>0</v>
      </c>
      <c r="S31" s="30">
        <f t="shared" si="14"/>
        <v>0</v>
      </c>
      <c r="T31" s="30">
        <f t="shared" si="15"/>
        <v>0</v>
      </c>
    </row>
    <row r="32" spans="1:20" ht="30" customHeight="1" x14ac:dyDescent="0.35">
      <c r="B32" s="63">
        <f>I28</f>
        <v>0</v>
      </c>
      <c r="C32" s="33" t="str">
        <f>IF(D32="","",IF(D32&gt;J29,"○","●"))</f>
        <v/>
      </c>
      <c r="D32" s="34"/>
      <c r="E32" s="33" t="str">
        <f>IF(F32="","",IF(F32&gt;J30,"○","●"))</f>
        <v/>
      </c>
      <c r="F32" s="34"/>
      <c r="G32" s="33" t="str">
        <f>IF(H32="","",IF(H32&gt;J31,"○","●"))</f>
        <v/>
      </c>
      <c r="H32" s="34"/>
      <c r="I32" s="85"/>
      <c r="J32" s="86"/>
      <c r="K32" s="33" t="str">
        <f>IF(L32="","",IF(L32&gt;J33,"○","●"))</f>
        <v/>
      </c>
      <c r="L32" s="34"/>
      <c r="M32" s="33" t="str">
        <f>IF(N32="","",IF(N32&gt;J34,"○","●"))</f>
        <v/>
      </c>
      <c r="N32" s="60"/>
      <c r="O32" s="54"/>
      <c r="P32" s="54">
        <f t="shared" si="12"/>
        <v>0</v>
      </c>
      <c r="Q32" s="62">
        <f>RANK(P29:P34,P29:P34)</f>
        <v>1</v>
      </c>
      <c r="R32" s="30">
        <f t="shared" si="13"/>
        <v>0</v>
      </c>
      <c r="S32" s="30">
        <f t="shared" si="14"/>
        <v>0</v>
      </c>
      <c r="T32" s="30">
        <f t="shared" si="15"/>
        <v>0</v>
      </c>
    </row>
    <row r="33" spans="2:20" ht="30" customHeight="1" x14ac:dyDescent="0.35">
      <c r="B33" s="56">
        <f>K28</f>
        <v>0</v>
      </c>
      <c r="C33" s="58" t="str">
        <f>IF(D33="","",IF(D33&gt;L29,"○","●"))</f>
        <v/>
      </c>
      <c r="D33" s="59"/>
      <c r="E33" s="58" t="str">
        <f>IF(F33="","",IF(F33&gt;L30,"○","●"))</f>
        <v/>
      </c>
      <c r="F33" s="59"/>
      <c r="G33" s="58" t="str">
        <f>IF(H33="","",IF(H33&gt;L31,"○","●"))</f>
        <v/>
      </c>
      <c r="H33" s="59"/>
      <c r="I33" s="58" t="str">
        <f>IF(J33="","",IF(J33&gt;L32,"○","●"))</f>
        <v/>
      </c>
      <c r="J33" s="59"/>
      <c r="K33" s="85"/>
      <c r="L33" s="86"/>
      <c r="M33" s="58" t="str">
        <f>IF(N33="","",IF(N33&gt;L34,"○","●"))</f>
        <v/>
      </c>
      <c r="N33" s="64"/>
      <c r="O33" s="57"/>
      <c r="P33" s="54">
        <f t="shared" si="12"/>
        <v>0</v>
      </c>
      <c r="Q33" s="62">
        <f>RANK(P29:P34,P29:P34)</f>
        <v>1</v>
      </c>
      <c r="R33" s="30">
        <f t="shared" si="13"/>
        <v>0</v>
      </c>
      <c r="S33" s="30">
        <f t="shared" si="14"/>
        <v>0</v>
      </c>
      <c r="T33" s="30">
        <f t="shared" si="15"/>
        <v>0</v>
      </c>
    </row>
    <row r="34" spans="2:20" ht="30" customHeight="1" x14ac:dyDescent="0.35">
      <c r="B34" s="66">
        <f>M28</f>
        <v>0</v>
      </c>
      <c r="C34" s="58" t="str">
        <f>IF(D34="","",IF(D34&gt;N29,"○","●"))</f>
        <v/>
      </c>
      <c r="D34" s="59"/>
      <c r="E34" s="58" t="str">
        <f>IF(F34="","",IF(F34&gt;N30,"○","●"))</f>
        <v/>
      </c>
      <c r="F34" s="59"/>
      <c r="G34" s="58" t="str">
        <f>IF(H34="","",IF(H34&gt;N31,"○","●"))</f>
        <v/>
      </c>
      <c r="H34" s="59"/>
      <c r="I34" s="58" t="str">
        <f>IF(J34="","",IF(J34&gt;N32,"○","●"))</f>
        <v/>
      </c>
      <c r="J34" s="59"/>
      <c r="K34" s="58" t="str">
        <f>IF(L34="","",IF(L34&gt;N33,"○","●"))</f>
        <v/>
      </c>
      <c r="L34" s="59"/>
      <c r="M34" s="85"/>
      <c r="N34" s="86"/>
      <c r="O34" s="57"/>
      <c r="P34" s="54">
        <f t="shared" si="12"/>
        <v>0</v>
      </c>
      <c r="Q34" s="62">
        <f>RANK(P29:P34,P29:P34)</f>
        <v>1</v>
      </c>
      <c r="R34" s="30">
        <f t="shared" si="13"/>
        <v>0</v>
      </c>
      <c r="S34" s="30">
        <f t="shared" si="14"/>
        <v>0</v>
      </c>
      <c r="T34" s="30">
        <f t="shared" si="15"/>
        <v>0</v>
      </c>
    </row>
  </sheetData>
  <mergeCells count="52">
    <mergeCell ref="M34:N34"/>
    <mergeCell ref="M19:N19"/>
    <mergeCell ref="M26:N26"/>
    <mergeCell ref="M11:N11"/>
    <mergeCell ref="M18:N18"/>
    <mergeCell ref="M3:N3"/>
    <mergeCell ref="M10:N10"/>
    <mergeCell ref="C29:D29"/>
    <mergeCell ref="E30:F30"/>
    <mergeCell ref="G31:H31"/>
    <mergeCell ref="M28:N28"/>
    <mergeCell ref="C21:D21"/>
    <mergeCell ref="E22:F22"/>
    <mergeCell ref="G23:H23"/>
    <mergeCell ref="I24:J24"/>
    <mergeCell ref="K25:L25"/>
    <mergeCell ref="M27:N27"/>
    <mergeCell ref="C20:D20"/>
    <mergeCell ref="E20:F20"/>
    <mergeCell ref="G20:H20"/>
    <mergeCell ref="I20:J20"/>
    <mergeCell ref="I32:J32"/>
    <mergeCell ref="K33:L33"/>
    <mergeCell ref="C28:D28"/>
    <mergeCell ref="E28:F28"/>
    <mergeCell ref="G28:H28"/>
    <mergeCell ref="I28:J28"/>
    <mergeCell ref="K28:L28"/>
    <mergeCell ref="K20:L20"/>
    <mergeCell ref="M20:N20"/>
    <mergeCell ref="M12:N12"/>
    <mergeCell ref="C13:D13"/>
    <mergeCell ref="E14:F14"/>
    <mergeCell ref="G15:H15"/>
    <mergeCell ref="I16:J16"/>
    <mergeCell ref="K17:L17"/>
    <mergeCell ref="C12:D12"/>
    <mergeCell ref="E12:F12"/>
    <mergeCell ref="G12:H12"/>
    <mergeCell ref="I12:J12"/>
    <mergeCell ref="K12:L12"/>
    <mergeCell ref="C5:D5"/>
    <mergeCell ref="E6:F6"/>
    <mergeCell ref="G7:H7"/>
    <mergeCell ref="I8:J8"/>
    <mergeCell ref="K9:L9"/>
    <mergeCell ref="M4:N4"/>
    <mergeCell ref="C4:D4"/>
    <mergeCell ref="E4:F4"/>
    <mergeCell ref="G4:H4"/>
    <mergeCell ref="I4:J4"/>
    <mergeCell ref="K4:L4"/>
  </mergeCells>
  <phoneticPr fontId="2"/>
  <printOptions horizontalCentered="1"/>
  <pageMargins left="0.31496062992125984" right="0.23622047244094491" top="0.27" bottom="0.23622047244094491" header="0.1968503937007874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7"/>
  <sheetViews>
    <sheetView showGridLines="0" view="pageBreakPreview" zoomScale="80" zoomScaleNormal="8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10" width="5.6328125" style="26" customWidth="1"/>
    <col min="11" max="14" width="5.6328125" style="26" hidden="1" customWidth="1"/>
    <col min="15" max="17" width="6.08984375" style="26" customWidth="1"/>
    <col min="18" max="20" width="6.6328125" style="26" customWidth="1"/>
    <col min="21" max="16384" width="9" style="26"/>
  </cols>
  <sheetData>
    <row r="1" spans="2:26" ht="18" customHeight="1" x14ac:dyDescent="0.35"/>
    <row r="2" spans="2:26" ht="20.149999999999999" customHeight="1" x14ac:dyDescent="0.45">
      <c r="B2" s="21" t="str">
        <f>U2</f>
        <v>男子3部Ｂリーグ戦</v>
      </c>
      <c r="H2" s="67"/>
      <c r="I2" s="67"/>
      <c r="U2" s="21" t="s">
        <v>140</v>
      </c>
      <c r="V2" s="27"/>
      <c r="W2" s="27"/>
      <c r="X2" s="28"/>
      <c r="Y2" s="27"/>
      <c r="Z2" s="27"/>
    </row>
    <row r="3" spans="2:26" ht="25" customHeight="1" thickBot="1" x14ac:dyDescent="0.5">
      <c r="B3" s="22" t="str">
        <f>U5</f>
        <v>か</v>
      </c>
      <c r="C3" s="29"/>
      <c r="D3" s="29"/>
      <c r="E3" s="29"/>
      <c r="F3" s="29"/>
      <c r="G3" s="29"/>
      <c r="H3" s="29"/>
      <c r="I3" s="29"/>
      <c r="J3" s="29"/>
      <c r="L3" s="29"/>
      <c r="M3" s="29"/>
      <c r="N3" s="29"/>
      <c r="O3" s="29"/>
      <c r="P3" s="29"/>
      <c r="Q3" s="68"/>
      <c r="U3" s="27"/>
      <c r="V3" s="27"/>
      <c r="W3" s="27"/>
      <c r="X3" s="27"/>
      <c r="Y3" s="27"/>
    </row>
    <row r="4" spans="2:26" ht="30" customHeight="1" x14ac:dyDescent="0.35">
      <c r="B4" s="63"/>
      <c r="C4" s="134" t="str">
        <f>V5</f>
        <v>大阪市消防局</v>
      </c>
      <c r="D4" s="135"/>
      <c r="E4" s="88" t="str">
        <f>W5</f>
        <v>大阪市役所</v>
      </c>
      <c r="F4" s="89"/>
      <c r="G4" s="134" t="str">
        <f>X5</f>
        <v>Ｏｎ ｏｆｆ</v>
      </c>
      <c r="H4" s="135"/>
      <c r="I4" s="95" t="str">
        <f>Y5</f>
        <v>法曹バスケットボール</v>
      </c>
      <c r="J4" s="133"/>
      <c r="K4" s="90" t="str">
        <f>Z5</f>
        <v>-</v>
      </c>
      <c r="L4" s="92"/>
      <c r="M4" s="95" t="e">
        <f>#REF!</f>
        <v>#REF!</v>
      </c>
      <c r="N4" s="96"/>
      <c r="O4" s="35" t="s">
        <v>0</v>
      </c>
      <c r="P4" s="35" t="s">
        <v>1</v>
      </c>
      <c r="Q4" s="65" t="s">
        <v>7</v>
      </c>
      <c r="R4" s="30" t="s">
        <v>13</v>
      </c>
      <c r="S4" s="30" t="s">
        <v>14</v>
      </c>
      <c r="T4" s="30" t="s">
        <v>12</v>
      </c>
      <c r="U4" s="23"/>
      <c r="V4" s="31">
        <v>1</v>
      </c>
      <c r="W4" s="31">
        <v>2</v>
      </c>
      <c r="X4" s="31">
        <v>3</v>
      </c>
      <c r="Y4" s="31">
        <v>4</v>
      </c>
      <c r="Z4" s="32">
        <v>5</v>
      </c>
    </row>
    <row r="5" spans="2:26" ht="30" customHeight="1" x14ac:dyDescent="0.35">
      <c r="B5" s="56" t="str">
        <f>C4</f>
        <v>大阪市消防局</v>
      </c>
      <c r="C5" s="85"/>
      <c r="D5" s="86"/>
      <c r="E5" s="33" t="s">
        <v>165</v>
      </c>
      <c r="F5" s="34">
        <v>0</v>
      </c>
      <c r="G5" s="33" t="str">
        <f>IF(H5="","",IF(H5&gt;D7,"○","●"))</f>
        <v/>
      </c>
      <c r="H5" s="34"/>
      <c r="I5" s="33" t="str">
        <f>IF(J5="","",IF(J5&gt;D8,"○","●"))</f>
        <v/>
      </c>
      <c r="J5" s="34"/>
      <c r="K5" s="33" t="str">
        <f>IF(L5="","",IF(L5&gt;D9,"○","●"))</f>
        <v/>
      </c>
      <c r="L5" s="34"/>
      <c r="M5" s="33" t="str">
        <f>IF(N5="","",IF(N5&gt;D10,"○","●"))</f>
        <v/>
      </c>
      <c r="N5" s="60"/>
      <c r="O5" s="54"/>
      <c r="P5" s="57">
        <f>R5*2+S5*1+T5*(-1)</f>
        <v>-1</v>
      </c>
      <c r="Q5" s="62">
        <f>RANK(P5:P9,P5:P9)</f>
        <v>3</v>
      </c>
      <c r="R5" s="30">
        <f t="shared" ref="R5:R9" si="0">COUNTIF(C5:N5,"○")</f>
        <v>0</v>
      </c>
      <c r="S5" s="30">
        <f t="shared" ref="S5:S9" si="1">COUNTIF(C5:N5,"●")</f>
        <v>0</v>
      </c>
      <c r="T5" s="30">
        <f t="shared" ref="T5:T9" si="2">COUNTIF(C5:N5,"●●")</f>
        <v>1</v>
      </c>
      <c r="U5" s="69" t="s">
        <v>110</v>
      </c>
      <c r="V5" s="35" t="s">
        <v>48</v>
      </c>
      <c r="W5" s="35" t="s">
        <v>53</v>
      </c>
      <c r="X5" s="35" t="s">
        <v>24</v>
      </c>
      <c r="Y5" s="36" t="s">
        <v>6</v>
      </c>
      <c r="Z5" s="37" t="s">
        <v>124</v>
      </c>
    </row>
    <row r="6" spans="2:26" ht="30" customHeight="1" x14ac:dyDescent="0.35">
      <c r="B6" s="56" t="str">
        <f>E4</f>
        <v>大阪市役所</v>
      </c>
      <c r="C6" s="33" t="s">
        <v>165</v>
      </c>
      <c r="D6" s="34">
        <v>0</v>
      </c>
      <c r="E6" s="85"/>
      <c r="F6" s="86"/>
      <c r="G6" s="33" t="str">
        <f>IF(H6="","",IF(H6&gt;F7,"○","●"))</f>
        <v/>
      </c>
      <c r="H6" s="34"/>
      <c r="I6" s="33" t="str">
        <f>IF(J6="","",IF(J6&gt;F8,"○","●"))</f>
        <v/>
      </c>
      <c r="J6" s="34"/>
      <c r="K6" s="33" t="str">
        <f>IF(L6="","",IF(L6&gt;F9,"○","●"))</f>
        <v/>
      </c>
      <c r="L6" s="34"/>
      <c r="M6" s="33" t="str">
        <f>IF(N6="","",IF(N6&gt;F10,"○","●"))</f>
        <v/>
      </c>
      <c r="N6" s="60"/>
      <c r="O6" s="54"/>
      <c r="P6" s="54">
        <f>R6*2+S6*1+T6*(-1)</f>
        <v>-1</v>
      </c>
      <c r="Q6" s="51">
        <f>RANK(P5:P9,P5:P9)</f>
        <v>3</v>
      </c>
      <c r="R6" s="30">
        <f t="shared" si="0"/>
        <v>0</v>
      </c>
      <c r="S6" s="30">
        <f t="shared" si="1"/>
        <v>0</v>
      </c>
      <c r="T6" s="30">
        <f t="shared" si="2"/>
        <v>1</v>
      </c>
      <c r="U6" s="69" t="s">
        <v>111</v>
      </c>
      <c r="V6" s="35" t="s">
        <v>34</v>
      </c>
      <c r="W6" s="38" t="s">
        <v>11</v>
      </c>
      <c r="X6" s="35" t="s">
        <v>65</v>
      </c>
      <c r="Y6" s="39" t="s">
        <v>80</v>
      </c>
      <c r="Z6" s="40" t="s">
        <v>123</v>
      </c>
    </row>
    <row r="7" spans="2:26" ht="30" customHeight="1" x14ac:dyDescent="0.35">
      <c r="B7" s="56" t="str">
        <f>G4</f>
        <v>Ｏｎ ｏｆｆ</v>
      </c>
      <c r="C7" s="33" t="str">
        <f>IF(D7="","",IF(D7&gt;H5,"○","●"))</f>
        <v/>
      </c>
      <c r="D7" s="34"/>
      <c r="E7" s="33" t="str">
        <f>IF(F7="","",IF(F7&gt;H6,"○","●"))</f>
        <v/>
      </c>
      <c r="F7" s="34"/>
      <c r="G7" s="85"/>
      <c r="H7" s="86"/>
      <c r="I7" s="33" t="str">
        <f>IF(J7="","",IF(J7&gt;H8,"○","●"))</f>
        <v>●</v>
      </c>
      <c r="J7" s="34">
        <v>50</v>
      </c>
      <c r="K7" s="33" t="str">
        <f>IF(L7="","",IF(L7&gt;H9,"○","●"))</f>
        <v/>
      </c>
      <c r="L7" s="34"/>
      <c r="M7" s="33" t="str">
        <f>IF(N7="","",IF(N7&gt;H10,"○","●"))</f>
        <v/>
      </c>
      <c r="N7" s="60"/>
      <c r="O7" s="54"/>
      <c r="P7" s="54">
        <f>R7*2+S7*1+T7*(-1)</f>
        <v>1</v>
      </c>
      <c r="Q7" s="62">
        <f>RANK(P5:P9,P5:P9)</f>
        <v>2</v>
      </c>
      <c r="R7" s="30">
        <f t="shared" si="0"/>
        <v>0</v>
      </c>
      <c r="S7" s="30">
        <f t="shared" si="1"/>
        <v>1</v>
      </c>
      <c r="T7" s="30">
        <f t="shared" si="2"/>
        <v>0</v>
      </c>
      <c r="U7" s="69" t="s">
        <v>112</v>
      </c>
      <c r="V7" s="35" t="s">
        <v>56</v>
      </c>
      <c r="W7" s="38" t="s">
        <v>57</v>
      </c>
      <c r="X7" s="35" t="s">
        <v>75</v>
      </c>
      <c r="Y7" s="39" t="s">
        <v>85</v>
      </c>
      <c r="Z7" s="40" t="s">
        <v>123</v>
      </c>
    </row>
    <row r="8" spans="2:26" ht="30" customHeight="1" x14ac:dyDescent="0.35">
      <c r="B8" s="63" t="str">
        <f>I4</f>
        <v>法曹バスケットボール</v>
      </c>
      <c r="C8" s="33" t="str">
        <f>IF(D8="","",IF(D8&gt;J5,"○","●"))</f>
        <v/>
      </c>
      <c r="D8" s="34"/>
      <c r="E8" s="33" t="str">
        <f>IF(F8="","",IF(F8&gt;J6,"○","●"))</f>
        <v/>
      </c>
      <c r="F8" s="34"/>
      <c r="G8" s="33" t="str">
        <f>IF(H8="","",IF(H8&gt;J7,"○","●"))</f>
        <v>○</v>
      </c>
      <c r="H8" s="34">
        <v>56</v>
      </c>
      <c r="I8" s="85"/>
      <c r="J8" s="86"/>
      <c r="K8" s="33" t="str">
        <f>IF(L8="","",IF(L8&gt;J9,"○","●"))</f>
        <v/>
      </c>
      <c r="L8" s="34"/>
      <c r="M8" s="33" t="str">
        <f>IF(N8="","",IF(N8&gt;J10,"○","●"))</f>
        <v/>
      </c>
      <c r="N8" s="60"/>
      <c r="O8" s="54"/>
      <c r="P8" s="54">
        <f>R8*2+S8*1+T8*(-1)</f>
        <v>2</v>
      </c>
      <c r="Q8" s="62">
        <f>RANK(P5:P9,P5:P9)</f>
        <v>1</v>
      </c>
      <c r="R8" s="30">
        <f t="shared" si="0"/>
        <v>1</v>
      </c>
      <c r="S8" s="30">
        <f t="shared" si="1"/>
        <v>0</v>
      </c>
      <c r="T8" s="30">
        <f t="shared" si="2"/>
        <v>0</v>
      </c>
      <c r="U8" s="69" t="s">
        <v>113</v>
      </c>
      <c r="V8" s="38" t="s">
        <v>10</v>
      </c>
      <c r="W8" s="35" t="s">
        <v>64</v>
      </c>
      <c r="X8" s="35" t="s">
        <v>9</v>
      </c>
      <c r="Y8" s="39" t="s">
        <v>84</v>
      </c>
      <c r="Z8" s="40" t="s">
        <v>123</v>
      </c>
    </row>
    <row r="9" spans="2:26" ht="30" hidden="1" customHeight="1" x14ac:dyDescent="0.35">
      <c r="B9" s="56" t="str">
        <f>K4</f>
        <v>-</v>
      </c>
      <c r="C9" s="58" t="str">
        <f>IF(D9="","",IF(D9&gt;L5,"○","●"))</f>
        <v/>
      </c>
      <c r="D9" s="59"/>
      <c r="E9" s="58" t="str">
        <f>IF(F9="","",IF(F9&gt;L6,"○","●"))</f>
        <v/>
      </c>
      <c r="F9" s="59"/>
      <c r="G9" s="58" t="str">
        <f>IF(H9="","",IF(H9&gt;L7,"○","●"))</f>
        <v/>
      </c>
      <c r="H9" s="59"/>
      <c r="I9" s="58" t="str">
        <f>IF(J9="","",IF(J9&gt;L8,"○","●"))</f>
        <v/>
      </c>
      <c r="J9" s="59"/>
      <c r="K9" s="85"/>
      <c r="L9" s="86"/>
      <c r="M9" s="58" t="str">
        <f>IF(N9="","",IF(N9&gt;L10,"○","●"))</f>
        <v/>
      </c>
      <c r="N9" s="64"/>
      <c r="O9" s="57"/>
      <c r="P9" s="57"/>
      <c r="Q9" s="62" t="e">
        <f>RANK(P5:P9,P5:P9)</f>
        <v>#N/A</v>
      </c>
      <c r="R9" s="30">
        <f t="shared" si="0"/>
        <v>0</v>
      </c>
      <c r="S9" s="30">
        <f t="shared" si="1"/>
        <v>0</v>
      </c>
      <c r="T9" s="30">
        <f t="shared" si="2"/>
        <v>0</v>
      </c>
      <c r="U9" s="69"/>
      <c r="V9" s="38"/>
      <c r="W9" s="35"/>
      <c r="X9" s="35"/>
      <c r="Y9" s="39"/>
      <c r="Z9" s="40"/>
    </row>
    <row r="10" spans="2:26" ht="25" customHeight="1" x14ac:dyDescent="0.45">
      <c r="B10" s="22" t="str">
        <f>U6</f>
        <v>き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U10" s="69" t="s">
        <v>114</v>
      </c>
      <c r="V10" s="38" t="s">
        <v>74</v>
      </c>
      <c r="W10" s="35" t="s">
        <v>32</v>
      </c>
      <c r="X10" s="35" t="s">
        <v>54</v>
      </c>
      <c r="Y10" s="39" t="s">
        <v>86</v>
      </c>
      <c r="Z10" s="40"/>
    </row>
    <row r="11" spans="2:26" ht="30" customHeight="1" x14ac:dyDescent="0.35">
      <c r="B11" s="63"/>
      <c r="C11" s="88" t="str">
        <f>V6</f>
        <v>バンビーナ</v>
      </c>
      <c r="D11" s="89"/>
      <c r="E11" s="88" t="str">
        <f>W6</f>
        <v>蒲公英</v>
      </c>
      <c r="F11" s="89"/>
      <c r="G11" s="88" t="str">
        <f>X6</f>
        <v>日本生命</v>
      </c>
      <c r="H11" s="89"/>
      <c r="I11" s="90" t="str">
        <f>Y6</f>
        <v>籠球一家</v>
      </c>
      <c r="J11" s="92"/>
      <c r="K11" s="90" t="str">
        <f>Z6</f>
        <v>-</v>
      </c>
      <c r="L11" s="92"/>
      <c r="M11" s="90" t="e">
        <f>#REF!</f>
        <v>#REF!</v>
      </c>
      <c r="N11" s="91"/>
      <c r="O11" s="35" t="s">
        <v>0</v>
      </c>
      <c r="P11" s="35" t="s">
        <v>1</v>
      </c>
      <c r="Q11" s="65" t="s">
        <v>7</v>
      </c>
      <c r="U11" s="69"/>
      <c r="V11" s="35"/>
      <c r="W11" s="35"/>
      <c r="X11" s="35"/>
      <c r="Y11" s="43"/>
      <c r="Z11" s="44"/>
    </row>
    <row r="12" spans="2:26" ht="30" customHeight="1" x14ac:dyDescent="0.35">
      <c r="B12" s="56" t="str">
        <f>C11</f>
        <v>バンビーナ</v>
      </c>
      <c r="C12" s="85"/>
      <c r="D12" s="86"/>
      <c r="E12" s="33" t="str">
        <f>IF(F12="","",IF(F12&gt;D13,"○","●"))</f>
        <v>●</v>
      </c>
      <c r="F12" s="34">
        <v>41</v>
      </c>
      <c r="G12" s="33" t="str">
        <f>IF(H12="","",IF(H12&gt;D14,"○","●"))</f>
        <v/>
      </c>
      <c r="H12" s="34"/>
      <c r="I12" s="33" t="str">
        <f>IF(J12="","",IF(J12&gt;D15,"○","●"))</f>
        <v/>
      </c>
      <c r="J12" s="34"/>
      <c r="K12" s="33" t="str">
        <f>IF(L12="","",IF(L12&gt;D16,"○","●"))</f>
        <v/>
      </c>
      <c r="L12" s="34"/>
      <c r="M12" s="33" t="str">
        <f>IF(N12="","",IF(N12&gt;D17,"○","●"))</f>
        <v/>
      </c>
      <c r="N12" s="60"/>
      <c r="O12" s="54"/>
      <c r="P12" s="57">
        <f>R12*2+S12*1+T12*(-1)</f>
        <v>1</v>
      </c>
      <c r="Q12" s="62">
        <f>RANK(P12:P16,P12:P16)</f>
        <v>2</v>
      </c>
      <c r="R12" s="30">
        <f t="shared" ref="R12:R16" si="3">COUNTIF(C12:N12,"○")</f>
        <v>0</v>
      </c>
      <c r="S12" s="30">
        <f t="shared" ref="S12:S16" si="4">COUNTIF(C12:N12,"●")</f>
        <v>1</v>
      </c>
      <c r="T12" s="30">
        <f t="shared" ref="T12:T16" si="5">COUNTIF(C12:N12,"●●")</f>
        <v>0</v>
      </c>
      <c r="U12" s="69"/>
      <c r="V12" s="45"/>
      <c r="W12" s="35"/>
      <c r="X12" s="35"/>
      <c r="Y12" s="36"/>
      <c r="Z12" s="37"/>
    </row>
    <row r="13" spans="2:26" ht="30" customHeight="1" x14ac:dyDescent="0.35">
      <c r="B13" s="56" t="str">
        <f>E11</f>
        <v>蒲公英</v>
      </c>
      <c r="C13" s="33" t="str">
        <f>IF(D13="","",IF(D13&gt;F12,"○","●"))</f>
        <v>○</v>
      </c>
      <c r="D13" s="34">
        <v>90</v>
      </c>
      <c r="E13" s="85"/>
      <c r="F13" s="86"/>
      <c r="G13" s="33" t="str">
        <f>IF(H13="","",IF(H13&gt;F14,"○","●"))</f>
        <v/>
      </c>
      <c r="H13" s="34"/>
      <c r="I13" s="33" t="str">
        <f>IF(J13="","",IF(J13&gt;F15,"○","●"))</f>
        <v/>
      </c>
      <c r="J13" s="34"/>
      <c r="K13" s="33" t="str">
        <f>IF(L13="","",IF(L13&gt;F16,"○","●"))</f>
        <v/>
      </c>
      <c r="L13" s="34"/>
      <c r="M13" s="33" t="str">
        <f>IF(N13="","",IF(N13&gt;F17,"○","●"))</f>
        <v/>
      </c>
      <c r="N13" s="60"/>
      <c r="O13" s="54"/>
      <c r="P13" s="54">
        <f>R13*2+S13*1+T13*(-1)</f>
        <v>2</v>
      </c>
      <c r="Q13" s="51">
        <f>RANK(P12:P16,P12:P16)</f>
        <v>1</v>
      </c>
      <c r="R13" s="30">
        <f t="shared" si="3"/>
        <v>1</v>
      </c>
      <c r="S13" s="30">
        <f t="shared" si="4"/>
        <v>0</v>
      </c>
      <c r="T13" s="30">
        <f t="shared" si="5"/>
        <v>0</v>
      </c>
      <c r="U13" s="69"/>
      <c r="V13" s="42"/>
      <c r="W13" s="42"/>
      <c r="X13" s="41"/>
      <c r="Y13" s="36"/>
      <c r="Z13" s="37"/>
    </row>
    <row r="14" spans="2:26" ht="30" customHeight="1" x14ac:dyDescent="0.35">
      <c r="B14" s="56" t="str">
        <f>G11</f>
        <v>日本生命</v>
      </c>
      <c r="C14" s="33" t="str">
        <f>IF(D14="","",IF(D14&gt;H12,"○","●"))</f>
        <v/>
      </c>
      <c r="D14" s="34"/>
      <c r="E14" s="33" t="str">
        <f>IF(F14="","",IF(F14&gt;H13,"○","●"))</f>
        <v/>
      </c>
      <c r="F14" s="34"/>
      <c r="G14" s="85"/>
      <c r="H14" s="86"/>
      <c r="I14" s="33" t="str">
        <f>IF(J14="","",IF(J14&gt;H15,"○","●"))</f>
        <v/>
      </c>
      <c r="J14" s="34"/>
      <c r="K14" s="33" t="str">
        <f>IF(L14="","",IF(L14&gt;H16,"○","●"))</f>
        <v/>
      </c>
      <c r="L14" s="34"/>
      <c r="M14" s="33" t="str">
        <f>IF(N14="","",IF(N14&gt;H17,"○","●"))</f>
        <v/>
      </c>
      <c r="N14" s="60"/>
      <c r="O14" s="54"/>
      <c r="P14" s="54">
        <f>R14*2+S14*1+T14*(-1)</f>
        <v>0</v>
      </c>
      <c r="Q14" s="62">
        <f>RANK(P12:P16,P12:P16)</f>
        <v>3</v>
      </c>
      <c r="R14" s="30">
        <f t="shared" si="3"/>
        <v>0</v>
      </c>
      <c r="S14" s="30">
        <f t="shared" si="4"/>
        <v>0</v>
      </c>
      <c r="T14" s="30">
        <f t="shared" si="5"/>
        <v>0</v>
      </c>
      <c r="U14" s="69"/>
      <c r="V14" s="42"/>
      <c r="W14" s="42"/>
      <c r="X14" s="41"/>
      <c r="Y14" s="36"/>
      <c r="Z14" s="37"/>
    </row>
    <row r="15" spans="2:26" ht="30" customHeight="1" x14ac:dyDescent="0.35">
      <c r="B15" s="63" t="str">
        <f>I11</f>
        <v>籠球一家</v>
      </c>
      <c r="C15" s="33" t="str">
        <f>IF(D15="","",IF(D15&gt;J12,"○","●"))</f>
        <v/>
      </c>
      <c r="D15" s="34"/>
      <c r="E15" s="33" t="str">
        <f>IF(F15="","",IF(F15&gt;J13,"○","●"))</f>
        <v/>
      </c>
      <c r="F15" s="34"/>
      <c r="G15" s="33" t="str">
        <f>IF(H15="","",IF(H15&gt;J14,"○","●"))</f>
        <v/>
      </c>
      <c r="H15" s="34"/>
      <c r="I15" s="85"/>
      <c r="J15" s="86"/>
      <c r="K15" s="33" t="str">
        <f>IF(L15="","",IF(L15&gt;J16,"○","●"))</f>
        <v/>
      </c>
      <c r="L15" s="34"/>
      <c r="M15" s="33" t="str">
        <f>IF(N15="","",IF(N15&gt;J17,"○","●"))</f>
        <v/>
      </c>
      <c r="N15" s="60"/>
      <c r="O15" s="54"/>
      <c r="P15" s="54">
        <f>R15*2+S15*1+T15*(-1)</f>
        <v>0</v>
      </c>
      <c r="Q15" s="62">
        <f>RANK(P12:P16,P12:P16)</f>
        <v>3</v>
      </c>
      <c r="R15" s="30">
        <f t="shared" si="3"/>
        <v>0</v>
      </c>
      <c r="S15" s="30">
        <f t="shared" si="4"/>
        <v>0</v>
      </c>
      <c r="T15" s="30">
        <f t="shared" si="5"/>
        <v>0</v>
      </c>
      <c r="U15" s="74"/>
      <c r="V15" s="42"/>
      <c r="W15" s="42"/>
      <c r="X15" s="41"/>
      <c r="Y15" s="36"/>
      <c r="Z15" s="37"/>
    </row>
    <row r="16" spans="2:26" ht="30" hidden="1" customHeight="1" x14ac:dyDescent="0.35">
      <c r="B16" s="63" t="str">
        <f>K11</f>
        <v>-</v>
      </c>
      <c r="C16" s="58" t="str">
        <f>IF(D16="","",IF(D16&gt;L12,"○","●"))</f>
        <v/>
      </c>
      <c r="D16" s="59"/>
      <c r="E16" s="58" t="str">
        <f>IF(F16="","",IF(F16&gt;L13,"○","●"))</f>
        <v/>
      </c>
      <c r="F16" s="59"/>
      <c r="G16" s="58" t="str">
        <f>IF(H16="","",IF(H16&gt;L14,"○","●"))</f>
        <v/>
      </c>
      <c r="H16" s="59"/>
      <c r="I16" s="58" t="str">
        <f>IF(J16="","",IF(J16&gt;L15,"○","●"))</f>
        <v/>
      </c>
      <c r="J16" s="59"/>
      <c r="K16" s="85"/>
      <c r="L16" s="86"/>
      <c r="M16" s="58" t="str">
        <f>IF(N16="","",IF(N16&gt;#REF!,"○","●"))</f>
        <v/>
      </c>
      <c r="N16" s="64"/>
      <c r="O16" s="57"/>
      <c r="P16" s="57"/>
      <c r="Q16" s="62">
        <f>RANK(P12:P16,P12:P16)</f>
        <v>3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74"/>
      <c r="V16" s="42"/>
      <c r="W16" s="42"/>
      <c r="X16" s="41"/>
      <c r="Y16" s="36"/>
      <c r="Z16" s="37"/>
    </row>
    <row r="17" spans="1:26" ht="25" customHeight="1" x14ac:dyDescent="0.45">
      <c r="B17" s="22" t="str">
        <f>U7</f>
        <v>く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R17" s="30"/>
      <c r="S17" s="30"/>
      <c r="T17" s="30"/>
      <c r="U17" s="69"/>
      <c r="V17" s="35"/>
      <c r="W17" s="35"/>
      <c r="X17" s="35"/>
      <c r="Y17" s="36"/>
      <c r="Z17" s="37"/>
    </row>
    <row r="18" spans="1:26" ht="30" customHeight="1" x14ac:dyDescent="0.35">
      <c r="B18" s="63"/>
      <c r="C18" s="134" t="str">
        <f>V7</f>
        <v>ろんぐ団大阪</v>
      </c>
      <c r="D18" s="135"/>
      <c r="E18" s="88" t="str">
        <f>W7</f>
        <v>クボタ</v>
      </c>
      <c r="F18" s="89"/>
      <c r="G18" s="134" t="str">
        <f>X7</f>
        <v>パナソニックLS</v>
      </c>
      <c r="H18" s="135"/>
      <c r="I18" s="90" t="str">
        <f>Y7</f>
        <v>ECO BLUE</v>
      </c>
      <c r="J18" s="92"/>
      <c r="K18" s="90" t="str">
        <f>Z7</f>
        <v>-</v>
      </c>
      <c r="L18" s="92"/>
      <c r="M18" s="90" t="e">
        <f>#REF!</f>
        <v>#REF!</v>
      </c>
      <c r="N18" s="91"/>
      <c r="O18" s="55" t="s">
        <v>0</v>
      </c>
      <c r="P18" s="55" t="s">
        <v>1</v>
      </c>
      <c r="Q18" s="61" t="s">
        <v>7</v>
      </c>
      <c r="U18" s="69"/>
      <c r="V18" s="35"/>
      <c r="W18" s="35"/>
      <c r="X18" s="35"/>
      <c r="Y18" s="36"/>
      <c r="Z18" s="37"/>
    </row>
    <row r="19" spans="1:26" ht="30" customHeight="1" x14ac:dyDescent="0.35">
      <c r="B19" s="56" t="str">
        <f>C18</f>
        <v>ろんぐ団大阪</v>
      </c>
      <c r="C19" s="85"/>
      <c r="D19" s="86"/>
      <c r="E19" s="33" t="str">
        <f>IF(F19="","",IF(F19&gt;D20,"○","●"))</f>
        <v>○</v>
      </c>
      <c r="F19" s="34">
        <v>63</v>
      </c>
      <c r="G19" s="33" t="str">
        <f>IF(H19="","",IF(H19&gt;D21,"○","●"))</f>
        <v/>
      </c>
      <c r="H19" s="34"/>
      <c r="I19" s="33" t="str">
        <f>IF(J19="","",IF(J19&gt;D22,"○","●"))</f>
        <v/>
      </c>
      <c r="J19" s="34"/>
      <c r="K19" s="33" t="str">
        <f>IF(L19="","",IF(L19&gt;D23,"○","●"))</f>
        <v/>
      </c>
      <c r="L19" s="34"/>
      <c r="M19" s="33" t="str">
        <f>IF(N19="","",IF(N19&gt;D24,"○","●"))</f>
        <v/>
      </c>
      <c r="N19" s="60"/>
      <c r="O19" s="54"/>
      <c r="P19" s="57">
        <f>R19*2+S19*1+T19*(-1)</f>
        <v>2</v>
      </c>
      <c r="Q19" s="62">
        <f>RANK(P19:P23,P19:P23)</f>
        <v>1</v>
      </c>
      <c r="R19" s="30">
        <f>COUNTIF(C19:N19,"○")</f>
        <v>1</v>
      </c>
      <c r="S19" s="30">
        <f>COUNTIF(C19:N19,"●")</f>
        <v>0</v>
      </c>
      <c r="T19" s="30">
        <f>COUNTIF(C19:N19,"●●")</f>
        <v>0</v>
      </c>
      <c r="U19" s="69"/>
      <c r="V19" s="35"/>
      <c r="W19" s="35"/>
      <c r="X19" s="35"/>
      <c r="Y19" s="36"/>
      <c r="Z19" s="37"/>
    </row>
    <row r="20" spans="1:26" ht="30" customHeight="1" x14ac:dyDescent="0.35">
      <c r="B20" s="56" t="str">
        <f>E18</f>
        <v>クボタ</v>
      </c>
      <c r="C20" s="33" t="str">
        <f>IF(D20="","",IF(D20&gt;F19,"○","●"))</f>
        <v>●</v>
      </c>
      <c r="D20" s="34">
        <v>45</v>
      </c>
      <c r="E20" s="85"/>
      <c r="F20" s="86"/>
      <c r="G20" s="33" t="str">
        <f>IF(H20="","",IF(H20&gt;F21,"○","●"))</f>
        <v/>
      </c>
      <c r="H20" s="34"/>
      <c r="I20" s="33" t="str">
        <f>IF(J20="","",IF(J20&gt;F22,"○","●"))</f>
        <v/>
      </c>
      <c r="J20" s="34"/>
      <c r="K20" s="33" t="str">
        <f>IF(L20="","",IF(L20&gt;F23,"○","●"))</f>
        <v/>
      </c>
      <c r="L20" s="34"/>
      <c r="M20" s="33" t="str">
        <f>IF(N20="","",IF(N20&gt;F24,"○","●"))</f>
        <v/>
      </c>
      <c r="N20" s="60"/>
      <c r="O20" s="54"/>
      <c r="P20" s="54">
        <f>R20*2+S20*1+T20*(-1)</f>
        <v>1</v>
      </c>
      <c r="Q20" s="51">
        <f>RANK(P19:P23,P19:P23)</f>
        <v>2</v>
      </c>
      <c r="R20" s="30">
        <f>COUNTIF(C20:N20,"○")</f>
        <v>0</v>
      </c>
      <c r="S20" s="30">
        <f>COUNTIF(C20:N20,"●")</f>
        <v>1</v>
      </c>
      <c r="T20" s="30">
        <f>COUNTIF(C20:N20,"●●")</f>
        <v>0</v>
      </c>
      <c r="U20" s="69"/>
      <c r="V20" s="35"/>
      <c r="W20" s="35"/>
      <c r="X20" s="35"/>
      <c r="Y20" s="36"/>
      <c r="Z20" s="37"/>
    </row>
    <row r="21" spans="1:26" ht="30" customHeight="1" x14ac:dyDescent="0.35">
      <c r="B21" s="56" t="str">
        <f>G18</f>
        <v>パナソニックLS</v>
      </c>
      <c r="C21" s="33" t="str">
        <f>IF(D21="","",IF(D21&gt;H19,"○","●"))</f>
        <v/>
      </c>
      <c r="D21" s="34"/>
      <c r="E21" s="33" t="str">
        <f>IF(F21="","",IF(F21&gt;H20,"○","●"))</f>
        <v/>
      </c>
      <c r="F21" s="34"/>
      <c r="G21" s="85"/>
      <c r="H21" s="86"/>
      <c r="I21" s="33" t="str">
        <f>IF(J21="","",IF(J21&gt;H22,"○","●"))</f>
        <v/>
      </c>
      <c r="J21" s="34"/>
      <c r="K21" s="33" t="str">
        <f>IF(L21="","",IF(L21&gt;H23,"○","●"))</f>
        <v/>
      </c>
      <c r="L21" s="34"/>
      <c r="M21" s="33" t="str">
        <f>IF(N21="","",IF(N21&gt;H24,"○","●"))</f>
        <v/>
      </c>
      <c r="N21" s="60"/>
      <c r="O21" s="54"/>
      <c r="P21" s="54">
        <f>R21*2+S21*1+T21*(-1)</f>
        <v>0</v>
      </c>
      <c r="Q21" s="62">
        <f>RANK(P19:P23,P19:P23)</f>
        <v>3</v>
      </c>
      <c r="R21" s="30">
        <f>COUNTIF(C21:N21,"○")</f>
        <v>0</v>
      </c>
      <c r="S21" s="30">
        <f>COUNTIF(C21:N21,"●")</f>
        <v>0</v>
      </c>
      <c r="T21" s="30">
        <f>COUNTIF(C21:N21,"●●")</f>
        <v>0</v>
      </c>
      <c r="U21" s="69"/>
      <c r="V21" s="35"/>
      <c r="W21" s="35"/>
      <c r="X21" s="35"/>
      <c r="Y21" s="36"/>
      <c r="Z21" s="37"/>
    </row>
    <row r="22" spans="1:26" ht="30" customHeight="1" x14ac:dyDescent="0.35">
      <c r="B22" s="63" t="str">
        <f>I18</f>
        <v>ECO BLUE</v>
      </c>
      <c r="C22" s="33" t="str">
        <f>IF(D22="","",IF(D22&gt;J19,"○","●"))</f>
        <v/>
      </c>
      <c r="D22" s="34"/>
      <c r="E22" s="33" t="str">
        <f>IF(F22="","",IF(F22&gt;J20,"○","●"))</f>
        <v/>
      </c>
      <c r="F22" s="34"/>
      <c r="G22" s="33" t="str">
        <f>IF(H22="","",IF(H22&gt;J21,"○","●"))</f>
        <v/>
      </c>
      <c r="H22" s="34"/>
      <c r="I22" s="85"/>
      <c r="J22" s="86"/>
      <c r="K22" s="33" t="str">
        <f>IF(L22="","",IF(L22&gt;J23,"○","●"))</f>
        <v/>
      </c>
      <c r="L22" s="34"/>
      <c r="M22" s="33" t="str">
        <f>IF(N22="","",IF(N22&gt;J24,"○","●"))</f>
        <v/>
      </c>
      <c r="N22" s="60"/>
      <c r="O22" s="54"/>
      <c r="P22" s="54">
        <f>R22*2+S22*1+T22*(-1)</f>
        <v>0</v>
      </c>
      <c r="Q22" s="62">
        <f>RANK(P19:P23,P19:P23)</f>
        <v>3</v>
      </c>
      <c r="R22" s="30">
        <f>COUNTIF(C22:N22,"○")</f>
        <v>0</v>
      </c>
      <c r="S22" s="30">
        <f>COUNTIF(C22:N22,"●")</f>
        <v>0</v>
      </c>
      <c r="T22" s="30">
        <f>COUNTIF(C22:N22,"●●")</f>
        <v>0</v>
      </c>
      <c r="U22" s="74"/>
      <c r="V22" s="35"/>
      <c r="W22" s="35"/>
      <c r="X22" s="35"/>
      <c r="Y22" s="36"/>
      <c r="Z22" s="37"/>
    </row>
    <row r="23" spans="1:26" ht="30" hidden="1" customHeight="1" x14ac:dyDescent="0.35">
      <c r="B23" s="63" t="str">
        <f>K18</f>
        <v>-</v>
      </c>
      <c r="C23" s="58" t="str">
        <f>IF(D23="","",IF(D23&gt;L19,"○","●"))</f>
        <v/>
      </c>
      <c r="D23" s="59"/>
      <c r="E23" s="58" t="str">
        <f>IF(F23="","",IF(F23&gt;L20,"○","●"))</f>
        <v/>
      </c>
      <c r="F23" s="59"/>
      <c r="G23" s="58" t="str">
        <f>IF(H23="","",IF(H23&gt;L21,"○","●"))</f>
        <v/>
      </c>
      <c r="H23" s="59"/>
      <c r="I23" s="58" t="str">
        <f>IF(J23="","",IF(J23&gt;L22,"○","●"))</f>
        <v/>
      </c>
      <c r="J23" s="59"/>
      <c r="K23" s="85"/>
      <c r="L23" s="86"/>
      <c r="M23" s="58" t="str">
        <f>IF(N23="","",IF(N23&gt;L24,"○","●"))</f>
        <v/>
      </c>
      <c r="N23" s="64"/>
      <c r="O23" s="57"/>
      <c r="P23" s="57"/>
      <c r="Q23" s="62">
        <f>RANK(P19:P23,P19:P23)</f>
        <v>3</v>
      </c>
      <c r="R23" s="30">
        <f>COUNTIF(C23:N23,"○")</f>
        <v>0</v>
      </c>
      <c r="S23" s="30">
        <f>COUNTIF(C23:N23,"●")</f>
        <v>0</v>
      </c>
      <c r="T23" s="30">
        <f>COUNTIF(C23:N23,"●●")</f>
        <v>0</v>
      </c>
      <c r="U23" s="74"/>
      <c r="V23" s="35"/>
      <c r="W23" s="35"/>
      <c r="X23" s="35"/>
      <c r="Y23" s="36"/>
      <c r="Z23" s="37"/>
    </row>
    <row r="24" spans="1:26" ht="25" customHeight="1" x14ac:dyDescent="0.45">
      <c r="A24" s="46"/>
      <c r="B24" s="47" t="str">
        <f>U8</f>
        <v>け</v>
      </c>
      <c r="C24" s="70"/>
      <c r="D24" s="48"/>
      <c r="E24" s="70"/>
      <c r="F24" s="48"/>
      <c r="G24" s="70"/>
      <c r="H24" s="48"/>
      <c r="I24" s="70"/>
      <c r="J24" s="48"/>
      <c r="K24" s="70"/>
      <c r="L24" s="48"/>
      <c r="M24" s="94"/>
      <c r="N24" s="94"/>
      <c r="O24" s="49"/>
      <c r="P24" s="49"/>
      <c r="Q24" s="49"/>
      <c r="R24" s="50"/>
      <c r="S24" s="50"/>
      <c r="T24" s="50"/>
      <c r="U24" s="74"/>
      <c r="V24" s="35"/>
      <c r="W24" s="35"/>
      <c r="X24" s="35"/>
      <c r="Y24" s="36"/>
      <c r="Z24" s="37"/>
    </row>
    <row r="25" spans="1:26" ht="30" customHeight="1" x14ac:dyDescent="0.35">
      <c r="B25" s="63"/>
      <c r="C25" s="134" t="str">
        <f>男子3B!V8</f>
        <v>SPARROWS</v>
      </c>
      <c r="D25" s="135"/>
      <c r="E25" s="88" t="str">
        <f>男子3B!W8</f>
        <v>ONEWAY</v>
      </c>
      <c r="F25" s="89"/>
      <c r="G25" s="88" t="str">
        <f>男子3B!X8</f>
        <v>ＬＩＢ</v>
      </c>
      <c r="H25" s="89"/>
      <c r="I25" s="90" t="str">
        <f>男子3B!Y8</f>
        <v>RAYS</v>
      </c>
      <c r="J25" s="92"/>
      <c r="K25" s="90" t="str">
        <f>男子3B!Z8</f>
        <v>-</v>
      </c>
      <c r="L25" s="92"/>
      <c r="M25" s="90" t="e">
        <f>男子3B!#REF!</f>
        <v>#REF!</v>
      </c>
      <c r="N25" s="91"/>
      <c r="O25" s="35" t="s">
        <v>0</v>
      </c>
      <c r="P25" s="35" t="s">
        <v>1</v>
      </c>
      <c r="Q25" s="65" t="s">
        <v>7</v>
      </c>
      <c r="U25" s="74"/>
      <c r="V25" s="35"/>
      <c r="W25" s="35"/>
      <c r="X25" s="35"/>
      <c r="Y25" s="36"/>
      <c r="Z25" s="37"/>
    </row>
    <row r="26" spans="1:26" ht="30" customHeight="1" x14ac:dyDescent="0.35">
      <c r="B26" s="56" t="str">
        <f>C25</f>
        <v>SPARROWS</v>
      </c>
      <c r="C26" s="85"/>
      <c r="D26" s="86"/>
      <c r="E26" s="33" t="str">
        <f>IF(F26="","",IF(F26&gt;D27,"○","●"))</f>
        <v>●</v>
      </c>
      <c r="F26" s="34">
        <v>50</v>
      </c>
      <c r="G26" s="33" t="str">
        <f>IF(H26="","",IF(H26&gt;D28,"○","●"))</f>
        <v/>
      </c>
      <c r="H26" s="34"/>
      <c r="I26" s="33" t="str">
        <f>IF(J26="","",IF(J26&gt;D29,"○","●"))</f>
        <v/>
      </c>
      <c r="J26" s="34"/>
      <c r="K26" s="33" t="str">
        <f>IF(L26="","",IF(L26&gt;D30,"○","●"))</f>
        <v/>
      </c>
      <c r="L26" s="34"/>
      <c r="M26" s="33" t="str">
        <f>IF(N26="","",IF(N26&gt;#REF!,"○","●"))</f>
        <v/>
      </c>
      <c r="N26" s="60"/>
      <c r="O26" s="54"/>
      <c r="P26" s="57">
        <f>R26*2+S26*1+T26*(-1)</f>
        <v>1</v>
      </c>
      <c r="Q26" s="62">
        <f>RANK(P26:P30,P26:P30)</f>
        <v>2</v>
      </c>
      <c r="R26" s="30">
        <f>COUNTIF(C26:N26,"○")</f>
        <v>0</v>
      </c>
      <c r="S26" s="30">
        <f>COUNTIF(C26:N26,"●")</f>
        <v>1</v>
      </c>
      <c r="T26" s="30">
        <f>COUNTIF(C26:N26,"●●")</f>
        <v>0</v>
      </c>
      <c r="U26" s="74"/>
      <c r="V26" s="35"/>
      <c r="W26" s="35"/>
      <c r="X26" s="35"/>
      <c r="Y26" s="36"/>
      <c r="Z26" s="37"/>
    </row>
    <row r="27" spans="1:26" ht="30" customHeight="1" thickBot="1" x14ac:dyDescent="0.4">
      <c r="B27" s="56" t="str">
        <f>E25</f>
        <v>ONEWAY</v>
      </c>
      <c r="C27" s="33" t="str">
        <f>IF(D27="","",IF(D27&gt;F26,"○","●"))</f>
        <v>○</v>
      </c>
      <c r="D27" s="34">
        <v>70</v>
      </c>
      <c r="E27" s="85"/>
      <c r="F27" s="86"/>
      <c r="G27" s="33" t="str">
        <f>IF(H27="","",IF(H27&gt;F28,"○","●"))</f>
        <v/>
      </c>
      <c r="H27" s="34"/>
      <c r="I27" s="33" t="str">
        <f>IF(J27="","",IF(J27&gt;F29,"○","●"))</f>
        <v/>
      </c>
      <c r="J27" s="34"/>
      <c r="K27" s="33" t="str">
        <f>IF(L27="","",IF(L27&gt;F30,"○","●"))</f>
        <v/>
      </c>
      <c r="L27" s="34"/>
      <c r="M27" s="33" t="str">
        <f>IF(N27="","",IF(N27&gt;#REF!,"○","●"))</f>
        <v/>
      </c>
      <c r="N27" s="60"/>
      <c r="O27" s="54"/>
      <c r="P27" s="54">
        <f>R27*2+S27*1+T27*(-1)</f>
        <v>2</v>
      </c>
      <c r="Q27" s="51">
        <f>RANK(P26:P30,P26:P30)</f>
        <v>1</v>
      </c>
      <c r="R27" s="30">
        <f>COUNTIF(C27:N27,"○")</f>
        <v>1</v>
      </c>
      <c r="S27" s="30">
        <f>COUNTIF(C27:N27,"●")</f>
        <v>0</v>
      </c>
      <c r="T27" s="30">
        <f>COUNTIF(C27:N27,"●●")</f>
        <v>0</v>
      </c>
      <c r="U27" s="75"/>
      <c r="V27" s="35"/>
      <c r="W27" s="35"/>
      <c r="X27" s="35"/>
      <c r="Y27" s="36"/>
      <c r="Z27" s="37"/>
    </row>
    <row r="28" spans="1:26" ht="30" customHeight="1" x14ac:dyDescent="0.35">
      <c r="B28" s="56" t="str">
        <f>G25</f>
        <v>ＬＩＢ</v>
      </c>
      <c r="C28" s="33" t="str">
        <f>IF(D28="","",IF(D28&gt;H26,"○","●"))</f>
        <v/>
      </c>
      <c r="D28" s="34"/>
      <c r="E28" s="33" t="str">
        <f>IF(F28="","",IF(F28&gt;H27,"○","●"))</f>
        <v/>
      </c>
      <c r="F28" s="34"/>
      <c r="G28" s="85"/>
      <c r="H28" s="86"/>
      <c r="I28" s="33" t="str">
        <f>IF(J28="","",IF(J28&gt;H29,"○","●"))</f>
        <v/>
      </c>
      <c r="J28" s="34"/>
      <c r="K28" s="33" t="str">
        <f>IF(L28="","",IF(L28&gt;H30,"○","●"))</f>
        <v/>
      </c>
      <c r="L28" s="34"/>
      <c r="M28" s="33" t="str">
        <f>IF(N28="","",IF(N28&gt;#REF!,"○","●"))</f>
        <v/>
      </c>
      <c r="N28" s="60"/>
      <c r="O28" s="54"/>
      <c r="P28" s="54">
        <f>R28*2+S28*1+T28*(-1)</f>
        <v>0</v>
      </c>
      <c r="Q28" s="62">
        <f>RANK(P26:P30,P26:P30)</f>
        <v>3</v>
      </c>
      <c r="R28" s="30">
        <f>COUNTIF(C28:N28,"○")</f>
        <v>0</v>
      </c>
      <c r="S28" s="30">
        <f>COUNTIF(C28:N28,"●")</f>
        <v>0</v>
      </c>
      <c r="T28" s="30">
        <f>COUNTIF(C28:N28,"●●")</f>
        <v>0</v>
      </c>
    </row>
    <row r="29" spans="1:26" ht="30" customHeight="1" x14ac:dyDescent="0.35">
      <c r="B29" s="63" t="str">
        <f>I25</f>
        <v>RAYS</v>
      </c>
      <c r="C29" s="33" t="str">
        <f>IF(D29="","",IF(D29&gt;J26,"○","●"))</f>
        <v/>
      </c>
      <c r="D29" s="34"/>
      <c r="E29" s="33" t="str">
        <f>IF(F29="","",IF(F29&gt;J27,"○","●"))</f>
        <v/>
      </c>
      <c r="F29" s="34"/>
      <c r="G29" s="33" t="str">
        <f>IF(H29="","",IF(H29&gt;J28,"○","●"))</f>
        <v/>
      </c>
      <c r="H29" s="34"/>
      <c r="I29" s="85"/>
      <c r="J29" s="86"/>
      <c r="K29" s="33" t="str">
        <f>IF(L29="","",IF(L29&gt;J30,"○","●"))</f>
        <v/>
      </c>
      <c r="L29" s="34"/>
      <c r="M29" s="33" t="str">
        <f>IF(N29="","",IF(N29&gt;#REF!,"○","●"))</f>
        <v/>
      </c>
      <c r="N29" s="60"/>
      <c r="O29" s="54"/>
      <c r="P29" s="54">
        <f>R29*2+S29*1+T29*(-1)</f>
        <v>0</v>
      </c>
      <c r="Q29" s="62">
        <f>RANK(P26:P30,P26:P30)</f>
        <v>3</v>
      </c>
      <c r="R29" s="30">
        <f>COUNTIF(C29:N29,"○")</f>
        <v>0</v>
      </c>
      <c r="S29" s="30">
        <f>COUNTIF(C29:N29,"●")</f>
        <v>0</v>
      </c>
      <c r="T29" s="30">
        <f>COUNTIF(C29:N29,"●●")</f>
        <v>0</v>
      </c>
    </row>
    <row r="30" spans="1:26" ht="30" hidden="1" customHeight="1" x14ac:dyDescent="0.35">
      <c r="B30" s="56" t="str">
        <f>K25</f>
        <v>-</v>
      </c>
      <c r="C30" s="58" t="str">
        <f>IF(D30="","",IF(D30&gt;L26,"○","●"))</f>
        <v/>
      </c>
      <c r="D30" s="59"/>
      <c r="E30" s="58" t="str">
        <f>IF(F30="","",IF(F30&gt;L27,"○","●"))</f>
        <v/>
      </c>
      <c r="F30" s="59"/>
      <c r="G30" s="58" t="str">
        <f>IF(H30="","",IF(H30&gt;L28,"○","●"))</f>
        <v/>
      </c>
      <c r="H30" s="59"/>
      <c r="I30" s="58" t="str">
        <f>IF(J30="","",IF(J30&gt;L29,"○","●"))</f>
        <v/>
      </c>
      <c r="J30" s="59"/>
      <c r="K30" s="85"/>
      <c r="L30" s="86"/>
      <c r="M30" s="58" t="str">
        <f>IF(N30="","",IF(N30&gt;#REF!,"○","●"))</f>
        <v/>
      </c>
      <c r="N30" s="64"/>
      <c r="O30" s="57"/>
      <c r="P30" s="57"/>
      <c r="Q30" s="62">
        <f>RANK(P26:P30,P26:P30)</f>
        <v>3</v>
      </c>
      <c r="R30" s="30">
        <f>COUNTIF(C30:N30,"○")</f>
        <v>0</v>
      </c>
      <c r="S30" s="30">
        <f>COUNTIF(C30:N30,"●")</f>
        <v>0</v>
      </c>
      <c r="T30" s="30">
        <f>COUNTIF(C30:N30,"●●")</f>
        <v>0</v>
      </c>
    </row>
    <row r="31" spans="1:26" ht="25" customHeight="1" x14ac:dyDescent="0.45">
      <c r="A31" s="46"/>
      <c r="B31" s="47" t="str">
        <f>U10</f>
        <v>こ</v>
      </c>
      <c r="C31" s="70"/>
      <c r="D31" s="48"/>
      <c r="E31" s="70"/>
      <c r="F31" s="48"/>
      <c r="G31" s="70"/>
      <c r="H31" s="48"/>
      <c r="I31" s="70"/>
      <c r="J31" s="48"/>
      <c r="K31" s="70"/>
      <c r="L31" s="48"/>
      <c r="M31" s="94"/>
      <c r="N31" s="94"/>
      <c r="O31" s="49"/>
      <c r="P31" s="49"/>
      <c r="Q31" s="49"/>
      <c r="R31" s="50"/>
      <c r="S31" s="50"/>
      <c r="T31" s="50"/>
    </row>
    <row r="32" spans="1:26" ht="30" customHeight="1" x14ac:dyDescent="0.35">
      <c r="B32" s="63"/>
      <c r="C32" s="138" t="str">
        <f>男子3B!V10</f>
        <v>ラッシングバニーズ</v>
      </c>
      <c r="D32" s="139"/>
      <c r="E32" s="88" t="str">
        <f>男子3B!W10</f>
        <v>ＯＡＳＩＳ</v>
      </c>
      <c r="F32" s="89"/>
      <c r="G32" s="88" t="str">
        <f>男子3B!X10</f>
        <v>CHA ONE</v>
      </c>
      <c r="H32" s="89"/>
      <c r="I32" s="90" t="str">
        <f>男子3B!Y10</f>
        <v>LFM</v>
      </c>
      <c r="J32" s="92"/>
      <c r="K32" s="90">
        <f>男子3B!Z15</f>
        <v>0</v>
      </c>
      <c r="L32" s="92"/>
      <c r="M32" s="90" t="e">
        <f>男子3B!#REF!</f>
        <v>#REF!</v>
      </c>
      <c r="N32" s="91"/>
      <c r="O32" s="35" t="s">
        <v>0</v>
      </c>
      <c r="P32" s="35" t="s">
        <v>1</v>
      </c>
      <c r="Q32" s="65" t="s">
        <v>7</v>
      </c>
    </row>
    <row r="33" spans="2:20" ht="30" customHeight="1" x14ac:dyDescent="0.35">
      <c r="B33" s="140" t="str">
        <f>C32</f>
        <v>ラッシングバニーズ</v>
      </c>
      <c r="C33" s="85"/>
      <c r="D33" s="86"/>
      <c r="E33" s="33" t="str">
        <f>IF(F33="","",IF(F33&gt;D34,"○","●"))</f>
        <v>●</v>
      </c>
      <c r="F33" s="34">
        <v>70</v>
      </c>
      <c r="G33" s="33" t="str">
        <f>IF(H33="","",IF(H33&gt;D35,"○","●"))</f>
        <v/>
      </c>
      <c r="H33" s="34"/>
      <c r="I33" s="33" t="str">
        <f>IF(J33="","",IF(J33&gt;D36,"○","●"))</f>
        <v/>
      </c>
      <c r="J33" s="34"/>
      <c r="K33" s="33" t="str">
        <f>IF(L33="","",IF(L33&gt;D37,"○","●"))</f>
        <v/>
      </c>
      <c r="L33" s="34"/>
      <c r="M33" s="33" t="str">
        <f>IF(N33="","",IF(N33&gt;#REF!,"○","●"))</f>
        <v/>
      </c>
      <c r="N33" s="60"/>
      <c r="O33" s="54"/>
      <c r="P33" s="57">
        <f>R33*2+S33*1+T33*(-1)</f>
        <v>1</v>
      </c>
      <c r="Q33" s="62">
        <f>RANK(P33:P37,P33:P37)</f>
        <v>2</v>
      </c>
      <c r="R33" s="30">
        <f>COUNTIF(C33:N33,"○")</f>
        <v>0</v>
      </c>
      <c r="S33" s="30">
        <f>COUNTIF(C33:N33,"●")</f>
        <v>1</v>
      </c>
      <c r="T33" s="30">
        <f>COUNTIF(C33:N33,"●●")</f>
        <v>0</v>
      </c>
    </row>
    <row r="34" spans="2:20" ht="30" customHeight="1" x14ac:dyDescent="0.35">
      <c r="B34" s="56" t="str">
        <f>E32</f>
        <v>ＯＡＳＩＳ</v>
      </c>
      <c r="C34" s="33" t="str">
        <f>IF(D34="","",IF(D34&gt;F33,"○","●"))</f>
        <v>○</v>
      </c>
      <c r="D34" s="34">
        <v>75</v>
      </c>
      <c r="E34" s="85"/>
      <c r="F34" s="86"/>
      <c r="G34" s="33" t="str">
        <f>IF(H34="","",IF(H34&gt;F35,"○","●"))</f>
        <v/>
      </c>
      <c r="H34" s="34"/>
      <c r="I34" s="33" t="str">
        <f>IF(J34="","",IF(J34&gt;F36,"○","●"))</f>
        <v/>
      </c>
      <c r="J34" s="34"/>
      <c r="K34" s="33" t="str">
        <f>IF(L34="","",IF(L34&gt;F37,"○","●"))</f>
        <v/>
      </c>
      <c r="L34" s="34"/>
      <c r="M34" s="33" t="str">
        <f>IF(N34="","",IF(N34&gt;#REF!,"○","●"))</f>
        <v/>
      </c>
      <c r="N34" s="60"/>
      <c r="O34" s="54"/>
      <c r="P34" s="54">
        <f>R34*2+S34*1+T34*(-1)</f>
        <v>2</v>
      </c>
      <c r="Q34" s="51">
        <f>RANK(P33:P37,P33:P37)</f>
        <v>1</v>
      </c>
      <c r="R34" s="30">
        <f>COUNTIF(C34:N34,"○")</f>
        <v>1</v>
      </c>
      <c r="S34" s="30">
        <f>COUNTIF(C34:N34,"●")</f>
        <v>0</v>
      </c>
      <c r="T34" s="30">
        <f>COUNTIF(C34:N34,"●●")</f>
        <v>0</v>
      </c>
    </row>
    <row r="35" spans="2:20" ht="30" customHeight="1" x14ac:dyDescent="0.35">
      <c r="B35" s="56" t="str">
        <f>G32</f>
        <v>CHA ONE</v>
      </c>
      <c r="C35" s="33" t="str">
        <f>IF(D35="","",IF(D35&gt;H33,"○","●"))</f>
        <v/>
      </c>
      <c r="D35" s="34"/>
      <c r="E35" s="33" t="str">
        <f>IF(F35="","",IF(F35&gt;H34,"○","●"))</f>
        <v/>
      </c>
      <c r="F35" s="34"/>
      <c r="G35" s="85"/>
      <c r="H35" s="86"/>
      <c r="I35" s="33" t="str">
        <f>IF(J35="","",IF(J35&gt;H36,"○","●"))</f>
        <v/>
      </c>
      <c r="J35" s="34"/>
      <c r="K35" s="33" t="str">
        <f>IF(L35="","",IF(L35&gt;H37,"○","●"))</f>
        <v/>
      </c>
      <c r="L35" s="34"/>
      <c r="M35" s="33" t="str">
        <f>IF(N35="","",IF(N35&gt;#REF!,"○","●"))</f>
        <v/>
      </c>
      <c r="N35" s="60"/>
      <c r="O35" s="54"/>
      <c r="P35" s="54">
        <f>R35*2+S35*1+T35*(-1)</f>
        <v>0</v>
      </c>
      <c r="Q35" s="62">
        <f>RANK(P33:P37,P33:P37)</f>
        <v>3</v>
      </c>
      <c r="R35" s="30">
        <f>COUNTIF(C35:N35,"○")</f>
        <v>0</v>
      </c>
      <c r="S35" s="30">
        <f>COUNTIF(C35:N35,"●")</f>
        <v>0</v>
      </c>
      <c r="T35" s="30">
        <f>COUNTIF(C35:N35,"●●")</f>
        <v>0</v>
      </c>
    </row>
    <row r="36" spans="2:20" ht="30" customHeight="1" x14ac:dyDescent="0.35">
      <c r="B36" s="63" t="str">
        <f>I32</f>
        <v>LFM</v>
      </c>
      <c r="C36" s="33" t="str">
        <f>IF(D36="","",IF(D36&gt;J33,"○","●"))</f>
        <v/>
      </c>
      <c r="D36" s="34"/>
      <c r="E36" s="33" t="str">
        <f>IF(F36="","",IF(F36&gt;J34,"○","●"))</f>
        <v/>
      </c>
      <c r="F36" s="34"/>
      <c r="G36" s="33" t="str">
        <f>IF(H36="","",IF(H36&gt;J35,"○","●"))</f>
        <v/>
      </c>
      <c r="H36" s="34"/>
      <c r="I36" s="85"/>
      <c r="J36" s="86"/>
      <c r="K36" s="33" t="str">
        <f>IF(L36="","",IF(L36&gt;J37,"○","●"))</f>
        <v/>
      </c>
      <c r="L36" s="34"/>
      <c r="M36" s="33" t="str">
        <f>IF(N36="","",IF(N36&gt;#REF!,"○","●"))</f>
        <v/>
      </c>
      <c r="N36" s="60"/>
      <c r="O36" s="54"/>
      <c r="P36" s="54">
        <f>R36*2+S36*1+T36*(-1)</f>
        <v>0</v>
      </c>
      <c r="Q36" s="62">
        <f>RANK(P33:P37,P33:P37)</f>
        <v>3</v>
      </c>
      <c r="R36" s="30">
        <f>COUNTIF(C36:N36,"○")</f>
        <v>0</v>
      </c>
      <c r="S36" s="30">
        <f>COUNTIF(C36:N36,"●")</f>
        <v>0</v>
      </c>
      <c r="T36" s="30">
        <f>COUNTIF(C36:N36,"●●")</f>
        <v>0</v>
      </c>
    </row>
    <row r="37" spans="2:20" ht="30" hidden="1" customHeight="1" x14ac:dyDescent="0.35">
      <c r="B37" s="56">
        <f>K32</f>
        <v>0</v>
      </c>
      <c r="C37" s="58" t="str">
        <f>IF(D37="","",IF(D37&gt;L33,"○","●"))</f>
        <v/>
      </c>
      <c r="D37" s="59"/>
      <c r="E37" s="58" t="str">
        <f>IF(F37="","",IF(F37&gt;L34,"○","●"))</f>
        <v/>
      </c>
      <c r="F37" s="59"/>
      <c r="G37" s="58" t="str">
        <f>IF(H37="","",IF(H37&gt;L35,"○","●"))</f>
        <v/>
      </c>
      <c r="H37" s="59"/>
      <c r="I37" s="58" t="str">
        <f>IF(J37="","",IF(J37&gt;L36,"○","●"))</f>
        <v/>
      </c>
      <c r="J37" s="59"/>
      <c r="K37" s="85"/>
      <c r="L37" s="86"/>
      <c r="M37" s="58" t="str">
        <f>IF(N37="","",IF(N37&gt;#REF!,"○","●"))</f>
        <v/>
      </c>
      <c r="N37" s="64"/>
      <c r="O37" s="57"/>
      <c r="P37" s="57"/>
      <c r="Q37" s="62">
        <f>RANK(P33:P37,P33:P37)</f>
        <v>3</v>
      </c>
      <c r="R37" s="30">
        <f>COUNTIF(C37:N37,"○")</f>
        <v>0</v>
      </c>
      <c r="S37" s="30">
        <f>COUNTIF(C37:N37,"●")</f>
        <v>0</v>
      </c>
      <c r="T37" s="30">
        <f>COUNTIF(C37:N37,"●●")</f>
        <v>0</v>
      </c>
    </row>
  </sheetData>
  <mergeCells count="57">
    <mergeCell ref="M31:N31"/>
    <mergeCell ref="I32:J32"/>
    <mergeCell ref="G35:H35"/>
    <mergeCell ref="K32:L32"/>
    <mergeCell ref="C33:D33"/>
    <mergeCell ref="C32:D32"/>
    <mergeCell ref="E34:F34"/>
    <mergeCell ref="M32:N32"/>
    <mergeCell ref="G32:H32"/>
    <mergeCell ref="I25:J25"/>
    <mergeCell ref="K25:L25"/>
    <mergeCell ref="K30:L30"/>
    <mergeCell ref="I36:J36"/>
    <mergeCell ref="E32:F32"/>
    <mergeCell ref="K37:L37"/>
    <mergeCell ref="I29:J29"/>
    <mergeCell ref="G18:H18"/>
    <mergeCell ref="G25:H25"/>
    <mergeCell ref="C19:D19"/>
    <mergeCell ref="E20:F20"/>
    <mergeCell ref="G28:H28"/>
    <mergeCell ref="C26:D26"/>
    <mergeCell ref="E27:F27"/>
    <mergeCell ref="C25:D25"/>
    <mergeCell ref="E25:F25"/>
    <mergeCell ref="K23:L23"/>
    <mergeCell ref="K18:L18"/>
    <mergeCell ref="E18:F18"/>
    <mergeCell ref="C18:D18"/>
    <mergeCell ref="G21:H21"/>
    <mergeCell ref="I8:J8"/>
    <mergeCell ref="I15:J15"/>
    <mergeCell ref="M4:N4"/>
    <mergeCell ref="C11:D11"/>
    <mergeCell ref="E11:F11"/>
    <mergeCell ref="G11:H11"/>
    <mergeCell ref="C4:D4"/>
    <mergeCell ref="E4:F4"/>
    <mergeCell ref="G4:H4"/>
    <mergeCell ref="I4:J4"/>
    <mergeCell ref="K4:L4"/>
    <mergeCell ref="M11:N11"/>
    <mergeCell ref="C5:D5"/>
    <mergeCell ref="E6:F6"/>
    <mergeCell ref="M25:N25"/>
    <mergeCell ref="M24:N24"/>
    <mergeCell ref="I22:J22"/>
    <mergeCell ref="I11:J11"/>
    <mergeCell ref="K11:L11"/>
    <mergeCell ref="C12:D12"/>
    <mergeCell ref="E13:F13"/>
    <mergeCell ref="G14:H14"/>
    <mergeCell ref="M18:N18"/>
    <mergeCell ref="I18:J18"/>
    <mergeCell ref="K16:L16"/>
    <mergeCell ref="K9:L9"/>
    <mergeCell ref="G7:H7"/>
  </mergeCells>
  <phoneticPr fontId="2"/>
  <dataValidations count="1">
    <dataValidation imeMode="halfAlpha" allowBlank="1" showInputMessage="1" showErrorMessage="1" sqref="V11:V12 V17:V18" xr:uid="{00000000-0002-0000-0300-000000000000}"/>
  </dataValidations>
  <printOptions horizontalCentered="1"/>
  <pageMargins left="0.31496062992125984" right="0.23622047244094491" top="0.27559055118110237" bottom="0.23622047244094491" header="0.19685039370078741" footer="0.1574803149606299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0F277-1093-49DD-8EB0-B5772F2DFB64}">
  <dimension ref="A1:AI42"/>
  <sheetViews>
    <sheetView showGridLines="0" view="pageBreakPreview" zoomScale="80" zoomScaleNormal="8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14" width="5.6328125" style="26" customWidth="1"/>
    <col min="15" max="17" width="6.08984375" style="26" customWidth="1"/>
    <col min="18" max="20" width="6.6328125" style="26" customWidth="1"/>
    <col min="21" max="16384" width="9" style="26"/>
  </cols>
  <sheetData>
    <row r="1" spans="2:35" ht="18" customHeight="1" x14ac:dyDescent="0.35"/>
    <row r="2" spans="2:35" ht="20.149999999999999" customHeight="1" thickBot="1" x14ac:dyDescent="0.5">
      <c r="B2" s="21" t="str">
        <f>U2</f>
        <v>男子4部リーグ戦</v>
      </c>
      <c r="H2" s="67"/>
      <c r="I2" s="67"/>
      <c r="U2" s="21" t="s">
        <v>185</v>
      </c>
      <c r="V2" s="27"/>
      <c r="W2" s="27"/>
      <c r="X2" s="28"/>
      <c r="Y2" s="27"/>
      <c r="Z2" s="27"/>
      <c r="AA2" s="27"/>
    </row>
    <row r="3" spans="2:35" ht="30" customHeight="1" x14ac:dyDescent="0.45">
      <c r="B3" s="47" t="str">
        <f>U4</f>
        <v>た</v>
      </c>
      <c r="C3" s="70"/>
      <c r="D3" s="48"/>
      <c r="E3" s="70"/>
      <c r="F3" s="48"/>
      <c r="G3" s="70"/>
      <c r="H3" s="48"/>
      <c r="I3" s="70"/>
      <c r="J3" s="48"/>
      <c r="K3" s="70"/>
      <c r="L3" s="48"/>
      <c r="M3" s="94"/>
      <c r="N3" s="94"/>
      <c r="O3" s="49"/>
      <c r="P3" s="49"/>
      <c r="Q3" s="49"/>
      <c r="R3" s="50"/>
      <c r="S3" s="50"/>
      <c r="T3" s="50"/>
      <c r="U3" s="23"/>
      <c r="V3" s="31">
        <v>1</v>
      </c>
      <c r="W3" s="31">
        <v>2</v>
      </c>
      <c r="X3" s="31">
        <v>3</v>
      </c>
      <c r="Y3" s="31">
        <v>4</v>
      </c>
      <c r="Z3" s="31">
        <v>5</v>
      </c>
      <c r="AA3" s="32">
        <v>6</v>
      </c>
    </row>
    <row r="4" spans="2:35" ht="30" customHeight="1" x14ac:dyDescent="0.35">
      <c r="B4" s="63"/>
      <c r="C4" s="88" t="str">
        <f>V4</f>
        <v>ＢＦＳ</v>
      </c>
      <c r="D4" s="89"/>
      <c r="E4" s="134" t="str">
        <f>W4</f>
        <v>VERMELHO</v>
      </c>
      <c r="F4" s="135"/>
      <c r="G4" s="88" t="str">
        <f>X4</f>
        <v>SaladBall</v>
      </c>
      <c r="H4" s="89"/>
      <c r="I4" s="95" t="str">
        <f>Y4</f>
        <v>-SPIRYTUS-</v>
      </c>
      <c r="J4" s="133"/>
      <c r="K4" s="90" t="str">
        <f>Z4</f>
        <v>LAZO</v>
      </c>
      <c r="L4" s="92"/>
      <c r="M4" s="90" t="str">
        <f>AA4</f>
        <v>BEAT</v>
      </c>
      <c r="N4" s="91"/>
      <c r="O4" s="35" t="s">
        <v>0</v>
      </c>
      <c r="P4" s="35" t="s">
        <v>1</v>
      </c>
      <c r="Q4" s="65" t="s">
        <v>7</v>
      </c>
      <c r="U4" s="69" t="s">
        <v>115</v>
      </c>
      <c r="V4" s="35" t="s">
        <v>63</v>
      </c>
      <c r="W4" s="35" t="s">
        <v>59</v>
      </c>
      <c r="X4" s="35" t="s">
        <v>36</v>
      </c>
      <c r="Y4" s="36" t="s">
        <v>142</v>
      </c>
      <c r="Z4" s="36" t="s">
        <v>143</v>
      </c>
      <c r="AA4" s="37" t="s">
        <v>144</v>
      </c>
      <c r="AC4" s="26" t="s">
        <v>141</v>
      </c>
      <c r="AE4" s="26" t="s">
        <v>141</v>
      </c>
      <c r="AH4" s="26">
        <v>0</v>
      </c>
      <c r="AI4" s="26">
        <v>1</v>
      </c>
    </row>
    <row r="5" spans="2:35" ht="30" customHeight="1" x14ac:dyDescent="0.35">
      <c r="B5" s="56" t="str">
        <f>C4</f>
        <v>ＢＦＳ</v>
      </c>
      <c r="C5" s="85"/>
      <c r="D5" s="86"/>
      <c r="E5" s="33" t="str">
        <f>IF(F5="","",IF(F5&gt;D6,"○","●"))</f>
        <v>○</v>
      </c>
      <c r="F5" s="34">
        <v>52</v>
      </c>
      <c r="G5" s="33" t="str">
        <f>IF(H5="","",IF(H5&gt;D7,"○","●"))</f>
        <v/>
      </c>
      <c r="H5" s="34"/>
      <c r="I5" s="33" t="str">
        <f>IF(J5="","",IF(J5&gt;D8,"○","●"))</f>
        <v/>
      </c>
      <c r="J5" s="34"/>
      <c r="K5" s="33" t="str">
        <f>IF(L5="","",IF(L5&gt;D9,"○","●"))</f>
        <v/>
      </c>
      <c r="L5" s="34"/>
      <c r="M5" s="33" t="str">
        <f>IF(N5="","",IF(N5&gt;D10,"○","●"))</f>
        <v/>
      </c>
      <c r="N5" s="60"/>
      <c r="O5" s="54"/>
      <c r="P5" s="57">
        <f t="shared" ref="P5:P10" si="0">R5*2+S5*1+T5*(-1)</f>
        <v>2</v>
      </c>
      <c r="Q5" s="62">
        <f>RANK(P5:P10,P5:P10)</f>
        <v>1</v>
      </c>
      <c r="R5" s="30">
        <f t="shared" ref="R5:R10" si="1">COUNTIF(C5:N5,"○")</f>
        <v>1</v>
      </c>
      <c r="S5" s="30">
        <f t="shared" ref="S5:S10" si="2">COUNTIF(C5:N5,"●")</f>
        <v>0</v>
      </c>
      <c r="T5" s="30">
        <f t="shared" ref="T5:T10" si="3">COUNTIF(C5:N5,"●●")</f>
        <v>0</v>
      </c>
      <c r="U5" s="69" t="s">
        <v>116</v>
      </c>
      <c r="V5" s="35" t="s">
        <v>69</v>
      </c>
      <c r="W5" s="38" t="s">
        <v>72</v>
      </c>
      <c r="X5" s="35" t="s">
        <v>145</v>
      </c>
      <c r="Y5" s="39" t="s">
        <v>146</v>
      </c>
      <c r="Z5" s="39" t="s">
        <v>147</v>
      </c>
      <c r="AA5" s="40"/>
      <c r="AC5" s="26" t="s">
        <v>141</v>
      </c>
      <c r="AE5" s="26" t="s">
        <v>141</v>
      </c>
      <c r="AH5" s="26">
        <v>0</v>
      </c>
      <c r="AI5" s="26">
        <v>1</v>
      </c>
    </row>
    <row r="6" spans="2:35" ht="30" customHeight="1" x14ac:dyDescent="0.35">
      <c r="B6" s="56" t="str">
        <f>E4</f>
        <v>VERMELHO</v>
      </c>
      <c r="C6" s="33" t="str">
        <f>IF(D6="","",IF(D6&gt;F5,"○","●"))</f>
        <v>●</v>
      </c>
      <c r="D6" s="34">
        <v>41</v>
      </c>
      <c r="E6" s="85"/>
      <c r="F6" s="86"/>
      <c r="G6" s="33" t="str">
        <f>IF(H6="","",IF(H6&gt;F7,"○","●"))</f>
        <v/>
      </c>
      <c r="H6" s="34"/>
      <c r="I6" s="33" t="str">
        <f>IF(J6="","",IF(J6&gt;F8,"○","●"))</f>
        <v/>
      </c>
      <c r="J6" s="34"/>
      <c r="K6" s="33" t="str">
        <f>IF(L6="","",IF(L6&gt;F9,"○","●"))</f>
        <v/>
      </c>
      <c r="L6" s="34"/>
      <c r="M6" s="33" t="str">
        <f>IF(N6="","",IF(N6&gt;F10,"○","●"))</f>
        <v/>
      </c>
      <c r="N6" s="60"/>
      <c r="O6" s="54"/>
      <c r="P6" s="54">
        <f t="shared" si="0"/>
        <v>1</v>
      </c>
      <c r="Q6" s="51">
        <f>RANK(P5:P10,P5:P10)</f>
        <v>4</v>
      </c>
      <c r="R6" s="30">
        <f t="shared" si="1"/>
        <v>0</v>
      </c>
      <c r="S6" s="30">
        <f t="shared" si="2"/>
        <v>1</v>
      </c>
      <c r="T6" s="30">
        <f t="shared" si="3"/>
        <v>0</v>
      </c>
      <c r="U6" s="69" t="s">
        <v>117</v>
      </c>
      <c r="V6" s="35" t="s">
        <v>71</v>
      </c>
      <c r="W6" s="38" t="s">
        <v>60</v>
      </c>
      <c r="X6" s="35" t="s">
        <v>148</v>
      </c>
      <c r="Y6" s="39" t="s">
        <v>149</v>
      </c>
      <c r="Z6" s="39" t="s">
        <v>150</v>
      </c>
      <c r="AA6" s="40"/>
      <c r="AC6" s="26" t="s">
        <v>141</v>
      </c>
      <c r="AE6" s="26" t="s">
        <v>141</v>
      </c>
      <c r="AH6" s="26">
        <v>0</v>
      </c>
      <c r="AI6" s="26">
        <v>1</v>
      </c>
    </row>
    <row r="7" spans="2:35" ht="30" customHeight="1" x14ac:dyDescent="0.35">
      <c r="B7" s="56" t="str">
        <f>G4</f>
        <v>SaladBall</v>
      </c>
      <c r="C7" s="33" t="str">
        <f>IF(D7="","",IF(D7&gt;H5,"○","●"))</f>
        <v/>
      </c>
      <c r="D7" s="34"/>
      <c r="E7" s="33" t="str">
        <f>IF(F7="","",IF(F7&gt;H6,"○","●"))</f>
        <v/>
      </c>
      <c r="F7" s="34"/>
      <c r="G7" s="85"/>
      <c r="H7" s="86"/>
      <c r="I7" s="33" t="str">
        <f>IF(J7="","",IF(J7&gt;H8,"○","●"))</f>
        <v>●</v>
      </c>
      <c r="J7" s="34">
        <v>55</v>
      </c>
      <c r="K7" s="33" t="str">
        <f>IF(L7="","",IF(L7&gt;H9,"○","●"))</f>
        <v/>
      </c>
      <c r="L7" s="34"/>
      <c r="M7" s="33" t="str">
        <f>IF(N7="","",IF(N7&gt;H10,"○","●"))</f>
        <v/>
      </c>
      <c r="N7" s="60"/>
      <c r="O7" s="54"/>
      <c r="P7" s="54">
        <f t="shared" si="0"/>
        <v>1</v>
      </c>
      <c r="Q7" s="62">
        <f>RANK(P5:P10,P5:P10)</f>
        <v>4</v>
      </c>
      <c r="R7" s="30">
        <f t="shared" si="1"/>
        <v>0</v>
      </c>
      <c r="S7" s="30">
        <f t="shared" si="2"/>
        <v>1</v>
      </c>
      <c r="T7" s="30">
        <f t="shared" si="3"/>
        <v>0</v>
      </c>
      <c r="U7" s="69" t="s">
        <v>118</v>
      </c>
      <c r="V7" s="35" t="s">
        <v>79</v>
      </c>
      <c r="W7" s="35" t="s">
        <v>62</v>
      </c>
      <c r="X7" s="35" t="s">
        <v>151</v>
      </c>
      <c r="Y7" s="36" t="s">
        <v>152</v>
      </c>
      <c r="Z7" s="36" t="s">
        <v>153</v>
      </c>
      <c r="AA7" s="37"/>
      <c r="AC7" s="26" t="s">
        <v>141</v>
      </c>
      <c r="AE7" s="26" t="s">
        <v>141</v>
      </c>
      <c r="AH7" s="26">
        <v>0</v>
      </c>
      <c r="AI7" s="26">
        <v>1</v>
      </c>
    </row>
    <row r="8" spans="2:35" ht="30" customHeight="1" x14ac:dyDescent="0.35">
      <c r="B8" s="63" t="str">
        <f>I4</f>
        <v>-SPIRYTUS-</v>
      </c>
      <c r="C8" s="33" t="str">
        <f>IF(D8="","",IF(D8&gt;J5,"○","●"))</f>
        <v/>
      </c>
      <c r="D8" s="34"/>
      <c r="E8" s="33" t="str">
        <f>IF(F8="","",IF(F8&gt;J6,"○","●"))</f>
        <v/>
      </c>
      <c r="F8" s="34"/>
      <c r="G8" s="33" t="str">
        <f>IF(H8="","",IF(H8&gt;J7,"○","●"))</f>
        <v>○</v>
      </c>
      <c r="H8" s="34">
        <v>94</v>
      </c>
      <c r="I8" s="85"/>
      <c r="J8" s="86"/>
      <c r="K8" s="33" t="str">
        <f>IF(L8="","",IF(L8&gt;J9,"○","●"))</f>
        <v/>
      </c>
      <c r="L8" s="34"/>
      <c r="M8" s="33" t="str">
        <f>IF(N8="","",IF(N8&gt;J10,"○","●"))</f>
        <v/>
      </c>
      <c r="N8" s="60"/>
      <c r="O8" s="54"/>
      <c r="P8" s="54">
        <f t="shared" si="0"/>
        <v>2</v>
      </c>
      <c r="Q8" s="62">
        <f>RANK(P5:P10,P5:P10)</f>
        <v>1</v>
      </c>
      <c r="R8" s="30">
        <f t="shared" si="1"/>
        <v>1</v>
      </c>
      <c r="S8" s="30">
        <f t="shared" si="2"/>
        <v>0</v>
      </c>
      <c r="T8" s="30">
        <f t="shared" si="3"/>
        <v>0</v>
      </c>
      <c r="U8" s="74" t="s">
        <v>119</v>
      </c>
      <c r="V8" s="35" t="s">
        <v>83</v>
      </c>
      <c r="W8" s="35" t="s">
        <v>5</v>
      </c>
      <c r="X8" s="35" t="s">
        <v>8</v>
      </c>
      <c r="Y8" s="36" t="s">
        <v>154</v>
      </c>
      <c r="Z8" s="36" t="s">
        <v>155</v>
      </c>
      <c r="AA8" s="37"/>
    </row>
    <row r="9" spans="2:35" ht="30" customHeight="1" thickBot="1" x14ac:dyDescent="0.4">
      <c r="B9" s="56" t="str">
        <f>K4</f>
        <v>LAZO</v>
      </c>
      <c r="C9" s="58" t="str">
        <f>IF(D9="","",IF(D9&gt;L5,"○","●"))</f>
        <v/>
      </c>
      <c r="D9" s="59"/>
      <c r="E9" s="58" t="str">
        <f>IF(F9="","",IF(F9&gt;L6,"○","●"))</f>
        <v/>
      </c>
      <c r="F9" s="59"/>
      <c r="G9" s="58" t="str">
        <f>IF(H9="","",IF(H9&gt;L7,"○","●"))</f>
        <v/>
      </c>
      <c r="H9" s="59"/>
      <c r="I9" s="58" t="str">
        <f>IF(J9="","",IF(J9&gt;L8,"○","●"))</f>
        <v/>
      </c>
      <c r="J9" s="59"/>
      <c r="K9" s="85"/>
      <c r="L9" s="86"/>
      <c r="M9" s="58" t="str">
        <f>IF(N9="","",IF(N9&gt;L10,"○","●"))</f>
        <v>○</v>
      </c>
      <c r="N9" s="64">
        <v>41</v>
      </c>
      <c r="O9" s="57"/>
      <c r="P9" s="54">
        <f t="shared" si="0"/>
        <v>2</v>
      </c>
      <c r="Q9" s="62">
        <f>RANK(P5:P10,P5:P10)</f>
        <v>1</v>
      </c>
      <c r="R9" s="30">
        <f t="shared" si="1"/>
        <v>1</v>
      </c>
      <c r="S9" s="30">
        <f t="shared" si="2"/>
        <v>0</v>
      </c>
      <c r="T9" s="30">
        <f t="shared" si="3"/>
        <v>0</v>
      </c>
      <c r="U9" s="75"/>
      <c r="V9" s="35"/>
      <c r="W9" s="35"/>
      <c r="X9" s="35"/>
      <c r="Y9" s="36"/>
      <c r="Z9" s="36"/>
      <c r="AA9" s="37"/>
    </row>
    <row r="10" spans="2:35" ht="30" customHeight="1" x14ac:dyDescent="0.35">
      <c r="B10" s="66" t="str">
        <f>M4</f>
        <v>BEAT</v>
      </c>
      <c r="C10" s="58" t="str">
        <f>IF(D10="","",IF(D10&gt;N5,"○","●"))</f>
        <v/>
      </c>
      <c r="D10" s="59"/>
      <c r="E10" s="58" t="str">
        <f>IF(F10="","",IF(F10&gt;N6,"○","●"))</f>
        <v/>
      </c>
      <c r="F10" s="59"/>
      <c r="G10" s="58" t="str">
        <f>IF(H10="","",IF(H10&gt;N7,"○","●"))</f>
        <v/>
      </c>
      <c r="H10" s="59"/>
      <c r="I10" s="58" t="str">
        <f>IF(J10="","",IF(J10&gt;N8,"○","●"))</f>
        <v/>
      </c>
      <c r="J10" s="59"/>
      <c r="K10" s="58" t="str">
        <f>IF(L10="","",IF(L10&gt;N9,"○","●"))</f>
        <v>●</v>
      </c>
      <c r="L10" s="59">
        <v>34</v>
      </c>
      <c r="M10" s="85"/>
      <c r="N10" s="86"/>
      <c r="O10" s="57"/>
      <c r="P10" s="54">
        <f t="shared" si="0"/>
        <v>1</v>
      </c>
      <c r="Q10" s="62">
        <f>RANK(P5:P10,P5:P10)</f>
        <v>4</v>
      </c>
      <c r="R10" s="30">
        <f t="shared" si="1"/>
        <v>0</v>
      </c>
      <c r="S10" s="30">
        <f t="shared" si="2"/>
        <v>1</v>
      </c>
      <c r="T10" s="30">
        <f t="shared" si="3"/>
        <v>0</v>
      </c>
    </row>
    <row r="11" spans="2:35" ht="30" customHeight="1" x14ac:dyDescent="0.45">
      <c r="B11" s="47" t="str">
        <f>U5</f>
        <v>ち</v>
      </c>
      <c r="C11" s="70"/>
      <c r="D11" s="48"/>
      <c r="E11" s="70"/>
      <c r="F11" s="48"/>
      <c r="G11" s="70"/>
      <c r="H11" s="48"/>
      <c r="I11" s="70"/>
      <c r="J11" s="48"/>
      <c r="K11" s="70"/>
      <c r="L11" s="48"/>
      <c r="M11" s="94"/>
      <c r="N11" s="94"/>
      <c r="O11" s="49"/>
      <c r="P11" s="49"/>
      <c r="Q11" s="49"/>
      <c r="R11" s="50"/>
      <c r="S11" s="50"/>
      <c r="T11" s="50"/>
    </row>
    <row r="12" spans="2:35" ht="30" customHeight="1" x14ac:dyDescent="0.35">
      <c r="B12" s="63"/>
      <c r="C12" s="88" t="str">
        <f>V5</f>
        <v>ミズノ</v>
      </c>
      <c r="D12" s="89"/>
      <c r="E12" s="88" t="str">
        <f>W5</f>
        <v>星籠会</v>
      </c>
      <c r="F12" s="89"/>
      <c r="G12" s="88" t="str">
        <f>X5</f>
        <v>Nuts</v>
      </c>
      <c r="H12" s="89"/>
      <c r="I12" s="90" t="str">
        <f>Y5</f>
        <v>AXE</v>
      </c>
      <c r="J12" s="92"/>
      <c r="K12" s="90" t="str">
        <f>Z5</f>
        <v>SFS</v>
      </c>
      <c r="L12" s="92"/>
      <c r="M12" s="90"/>
      <c r="N12" s="91"/>
      <c r="O12" s="35" t="s">
        <v>0</v>
      </c>
      <c r="P12" s="35" t="s">
        <v>1</v>
      </c>
      <c r="Q12" s="65" t="s">
        <v>7</v>
      </c>
    </row>
    <row r="13" spans="2:35" ht="30" customHeight="1" x14ac:dyDescent="0.35">
      <c r="B13" s="56" t="str">
        <f>C12</f>
        <v>ミズノ</v>
      </c>
      <c r="C13" s="85"/>
      <c r="D13" s="86"/>
      <c r="E13" s="33" t="str">
        <f>IF(F13="","",IF(F13&gt;D14,"○","●"))</f>
        <v>●</v>
      </c>
      <c r="F13" s="34">
        <v>58</v>
      </c>
      <c r="G13" s="33" t="str">
        <f>IF(H13="","",IF(H13&gt;D15,"○","●"))</f>
        <v/>
      </c>
      <c r="H13" s="34"/>
      <c r="I13" s="33" t="str">
        <f>IF(J13="","",IF(J13&gt;D16,"○","●"))</f>
        <v/>
      </c>
      <c r="J13" s="34"/>
      <c r="K13" s="33" t="str">
        <f>IF(L13="","",IF(L13&gt;D17,"○","●"))</f>
        <v/>
      </c>
      <c r="L13" s="34"/>
      <c r="M13" s="33" t="str">
        <f>IF(N13="","",IF(N13&gt;#REF!,"○","●"))</f>
        <v/>
      </c>
      <c r="N13" s="60"/>
      <c r="O13" s="54"/>
      <c r="P13" s="57">
        <f>R13*2+S13*1+T13*(-1)</f>
        <v>1</v>
      </c>
      <c r="Q13" s="62">
        <f>RANK(P13:P18,P13:P18)</f>
        <v>3</v>
      </c>
      <c r="R13" s="30">
        <f t="shared" ref="R13:R18" si="4">COUNTIF(C13:N13,"○")</f>
        <v>0</v>
      </c>
      <c r="S13" s="30">
        <f t="shared" ref="S13:S18" si="5">COUNTIF(C13:N13,"●")</f>
        <v>1</v>
      </c>
      <c r="T13" s="30">
        <f t="shared" ref="T13:T18" si="6">COUNTIF(C13:N13,"●●")</f>
        <v>0</v>
      </c>
    </row>
    <row r="14" spans="2:35" ht="30" customHeight="1" x14ac:dyDescent="0.35">
      <c r="B14" s="56" t="str">
        <f>E12</f>
        <v>星籠会</v>
      </c>
      <c r="C14" s="33" t="str">
        <f>IF(D14="","",IF(D14&gt;F13,"○","●"))</f>
        <v>○</v>
      </c>
      <c r="D14" s="34">
        <v>76</v>
      </c>
      <c r="E14" s="85"/>
      <c r="F14" s="86"/>
      <c r="G14" s="33" t="str">
        <f>IF(H14="","",IF(H14&gt;F15,"○","●"))</f>
        <v/>
      </c>
      <c r="H14" s="34"/>
      <c r="I14" s="33" t="str">
        <f>IF(J14="","",IF(J14&gt;F16,"○","●"))</f>
        <v/>
      </c>
      <c r="J14" s="34"/>
      <c r="K14" s="33" t="str">
        <f>IF(L14="","",IF(L14&gt;F17,"○","●"))</f>
        <v/>
      </c>
      <c r="L14" s="34"/>
      <c r="M14" s="33" t="str">
        <f>IF(N14="","",IF(N14&gt;#REF!,"○","●"))</f>
        <v/>
      </c>
      <c r="N14" s="60"/>
      <c r="O14" s="54"/>
      <c r="P14" s="54">
        <f>R14*2+S14*1+T14*(-1)</f>
        <v>2</v>
      </c>
      <c r="Q14" s="51">
        <f>RANK(P13:P18,P13:P18)</f>
        <v>1</v>
      </c>
      <c r="R14" s="30">
        <f t="shared" si="4"/>
        <v>1</v>
      </c>
      <c r="S14" s="30">
        <f t="shared" si="5"/>
        <v>0</v>
      </c>
      <c r="T14" s="30">
        <f t="shared" si="6"/>
        <v>0</v>
      </c>
    </row>
    <row r="15" spans="2:35" ht="30" customHeight="1" x14ac:dyDescent="0.35">
      <c r="B15" s="56" t="str">
        <f>G12</f>
        <v>Nuts</v>
      </c>
      <c r="C15" s="33" t="str">
        <f>IF(D15="","",IF(D15&gt;H13,"○","●"))</f>
        <v/>
      </c>
      <c r="D15" s="34"/>
      <c r="E15" s="33" t="str">
        <f>IF(F15="","",IF(F15&gt;H14,"○","●"))</f>
        <v/>
      </c>
      <c r="F15" s="34"/>
      <c r="G15" s="85"/>
      <c r="H15" s="86"/>
      <c r="I15" s="33" t="str">
        <f>IF(J15="","",IF(J15&gt;H16,"○","●"))</f>
        <v>○</v>
      </c>
      <c r="J15" s="34">
        <v>65</v>
      </c>
      <c r="K15" s="33" t="str">
        <f>IF(L15="","",IF(L15&gt;H17,"○","●"))</f>
        <v/>
      </c>
      <c r="L15" s="34"/>
      <c r="M15" s="33" t="str">
        <f>IF(N15="","",IF(N15&gt;#REF!,"○","●"))</f>
        <v/>
      </c>
      <c r="N15" s="60"/>
      <c r="O15" s="54"/>
      <c r="P15" s="54">
        <f>R15*2+S15*1+T15*(-1)</f>
        <v>2</v>
      </c>
      <c r="Q15" s="62">
        <f>RANK(P13:P18,P13:P18)</f>
        <v>1</v>
      </c>
      <c r="R15" s="30">
        <f t="shared" si="4"/>
        <v>1</v>
      </c>
      <c r="S15" s="30">
        <f t="shared" si="5"/>
        <v>0</v>
      </c>
      <c r="T15" s="30">
        <f t="shared" si="6"/>
        <v>0</v>
      </c>
    </row>
    <row r="16" spans="2:35" ht="30" customHeight="1" x14ac:dyDescent="0.35">
      <c r="B16" s="63" t="str">
        <f>I12</f>
        <v>AXE</v>
      </c>
      <c r="C16" s="33" t="str">
        <f>IF(D16="","",IF(D16&gt;J13,"○","●"))</f>
        <v/>
      </c>
      <c r="D16" s="34"/>
      <c r="E16" s="33" t="str">
        <f>IF(F16="","",IF(F16&gt;J14,"○","●"))</f>
        <v/>
      </c>
      <c r="F16" s="34"/>
      <c r="G16" s="33" t="str">
        <f>IF(H16="","",IF(H16&gt;J15,"○","●"))</f>
        <v>●</v>
      </c>
      <c r="H16" s="34">
        <v>57</v>
      </c>
      <c r="I16" s="85"/>
      <c r="J16" s="86"/>
      <c r="K16" s="33" t="str">
        <f>IF(L16="","",IF(L16&gt;J17,"○","●"))</f>
        <v/>
      </c>
      <c r="L16" s="34"/>
      <c r="M16" s="33" t="str">
        <f>IF(N16="","",IF(N16&gt;#REF!,"○","●"))</f>
        <v/>
      </c>
      <c r="N16" s="60"/>
      <c r="O16" s="54"/>
      <c r="P16" s="54">
        <f>R16*2+S16*1+T16*(-1)</f>
        <v>1</v>
      </c>
      <c r="Q16" s="62">
        <f>RANK(P13:P18,P13:P18)</f>
        <v>3</v>
      </c>
      <c r="R16" s="30">
        <f t="shared" si="4"/>
        <v>0</v>
      </c>
      <c r="S16" s="30">
        <f t="shared" si="5"/>
        <v>1</v>
      </c>
      <c r="T16" s="30">
        <f t="shared" si="6"/>
        <v>0</v>
      </c>
    </row>
    <row r="17" spans="1:20" ht="30" customHeight="1" x14ac:dyDescent="0.35">
      <c r="B17" s="56" t="str">
        <f>K12</f>
        <v>SFS</v>
      </c>
      <c r="C17" s="58" t="str">
        <f>IF(D17="","",IF(D17&gt;L13,"○","●"))</f>
        <v/>
      </c>
      <c r="D17" s="59"/>
      <c r="E17" s="58" t="str">
        <f>IF(F17="","",IF(F17&gt;L14,"○","●"))</f>
        <v/>
      </c>
      <c r="F17" s="59"/>
      <c r="G17" s="58" t="str">
        <f>IF(H17="","",IF(H17&gt;L15,"○","●"))</f>
        <v/>
      </c>
      <c r="H17" s="59"/>
      <c r="I17" s="58" t="str">
        <f>IF(J17="","",IF(J17&gt;L16,"○","●"))</f>
        <v/>
      </c>
      <c r="J17" s="59"/>
      <c r="K17" s="85"/>
      <c r="L17" s="86"/>
      <c r="M17" s="58" t="str">
        <f>IF(N17="","",IF(N17&gt;#REF!,"○","●"))</f>
        <v/>
      </c>
      <c r="N17" s="64"/>
      <c r="O17" s="57"/>
      <c r="P17" s="54">
        <f>R17*2+S17*1+T17*(-1)</f>
        <v>0</v>
      </c>
      <c r="Q17" s="62">
        <f>RANK(P13:P18,P13:P18)</f>
        <v>5</v>
      </c>
      <c r="R17" s="30">
        <f t="shared" si="4"/>
        <v>0</v>
      </c>
      <c r="S17" s="30">
        <f t="shared" si="5"/>
        <v>0</v>
      </c>
      <c r="T17" s="30">
        <f t="shared" si="6"/>
        <v>0</v>
      </c>
    </row>
    <row r="18" spans="1:20" ht="30" customHeight="1" x14ac:dyDescent="0.35">
      <c r="B18" s="66"/>
      <c r="C18" s="58" t="str">
        <f>IF(D18="","",IF(D18&gt;N13,"○","●"))</f>
        <v/>
      </c>
      <c r="D18" s="59"/>
      <c r="E18" s="58" t="str">
        <f>IF(F18="","",IF(F18&gt;N14,"○","●"))</f>
        <v/>
      </c>
      <c r="F18" s="59"/>
      <c r="G18" s="58" t="str">
        <f>IF(H18="","",IF(H18&gt;N15,"○","●"))</f>
        <v/>
      </c>
      <c r="H18" s="59"/>
      <c r="I18" s="58" t="str">
        <f>IF(J18="","",IF(J18&gt;N16,"○","●"))</f>
        <v/>
      </c>
      <c r="J18" s="59"/>
      <c r="K18" s="58" t="str">
        <f>IF(L18="","",IF(L18&gt;N17,"○","●"))</f>
        <v/>
      </c>
      <c r="L18" s="59"/>
      <c r="M18" s="85"/>
      <c r="N18" s="86"/>
      <c r="O18" s="57"/>
      <c r="P18" s="54"/>
      <c r="Q18" s="62"/>
      <c r="R18" s="30">
        <f t="shared" si="4"/>
        <v>0</v>
      </c>
      <c r="S18" s="30">
        <f t="shared" si="5"/>
        <v>0</v>
      </c>
      <c r="T18" s="30">
        <f t="shared" si="6"/>
        <v>0</v>
      </c>
    </row>
    <row r="19" spans="1:20" ht="30" customHeight="1" x14ac:dyDescent="0.45">
      <c r="B19" s="47" t="str">
        <f>U6</f>
        <v>つ</v>
      </c>
      <c r="C19" s="70"/>
      <c r="D19" s="48"/>
      <c r="E19" s="70"/>
      <c r="F19" s="48"/>
      <c r="G19" s="70"/>
      <c r="H19" s="48"/>
      <c r="I19" s="70"/>
      <c r="J19" s="48"/>
      <c r="K19" s="70"/>
      <c r="L19" s="48"/>
      <c r="M19" s="94"/>
      <c r="N19" s="94"/>
      <c r="O19" s="49"/>
      <c r="P19" s="49"/>
      <c r="Q19" s="49"/>
      <c r="R19" s="50"/>
      <c r="S19" s="50"/>
      <c r="T19" s="50"/>
    </row>
    <row r="20" spans="1:20" ht="30" customHeight="1" x14ac:dyDescent="0.35">
      <c r="B20" s="63"/>
      <c r="C20" s="138" t="str">
        <f>V6</f>
        <v>ZEN法律事務所</v>
      </c>
      <c r="D20" s="139"/>
      <c r="E20" s="88" t="str">
        <f>W6</f>
        <v>損保ジャパン日本興亜</v>
      </c>
      <c r="F20" s="89"/>
      <c r="G20" s="88" t="str">
        <f>X6</f>
        <v>My pacers</v>
      </c>
      <c r="H20" s="89"/>
      <c r="I20" s="90" t="str">
        <f>Y6</f>
        <v>ASTERISM</v>
      </c>
      <c r="J20" s="92"/>
      <c r="K20" s="90" t="str">
        <f>Z6</f>
        <v>KPURS</v>
      </c>
      <c r="L20" s="92"/>
      <c r="M20" s="90"/>
      <c r="N20" s="91"/>
      <c r="O20" s="35" t="s">
        <v>0</v>
      </c>
      <c r="P20" s="35" t="s">
        <v>1</v>
      </c>
      <c r="Q20" s="65" t="s">
        <v>7</v>
      </c>
    </row>
    <row r="21" spans="1:20" ht="30" customHeight="1" x14ac:dyDescent="0.35">
      <c r="B21" s="140" t="str">
        <f>C20</f>
        <v>ZEN法律事務所</v>
      </c>
      <c r="C21" s="85"/>
      <c r="D21" s="86"/>
      <c r="E21" s="33" t="str">
        <f>IF(F21="","",IF(F21&gt;D22,"○","●"))</f>
        <v>●</v>
      </c>
      <c r="F21" s="34">
        <v>45</v>
      </c>
      <c r="G21" s="33" t="str">
        <f>IF(H21="","",IF(H21&gt;D23,"○","●"))</f>
        <v/>
      </c>
      <c r="H21" s="34"/>
      <c r="I21" s="33" t="str">
        <f>IF(J21="","",IF(J21&gt;D24,"○","●"))</f>
        <v/>
      </c>
      <c r="J21" s="34"/>
      <c r="K21" s="33" t="str">
        <f>IF(L21="","",IF(L21&gt;D25,"○","●"))</f>
        <v/>
      </c>
      <c r="L21" s="34"/>
      <c r="M21" s="33" t="str">
        <f>IF(N21="","",IF(N21&gt;#REF!,"○","●"))</f>
        <v/>
      </c>
      <c r="N21" s="60"/>
      <c r="O21" s="54"/>
      <c r="P21" s="57">
        <f>R21*2+S21*1+T21*(-1)</f>
        <v>1</v>
      </c>
      <c r="Q21" s="62">
        <f>RANK(P21:P26,P21:P26)</f>
        <v>3</v>
      </c>
      <c r="R21" s="30">
        <f t="shared" ref="R21:R26" si="7">COUNTIF(C21:N21,"○")</f>
        <v>0</v>
      </c>
      <c r="S21" s="30">
        <f t="shared" ref="S21:S26" si="8">COUNTIF(C21:N21,"●")</f>
        <v>1</v>
      </c>
      <c r="T21" s="30">
        <f t="shared" ref="T21:T26" si="9">COUNTIF(C21:N21,"●●")</f>
        <v>0</v>
      </c>
    </row>
    <row r="22" spans="1:20" ht="30" customHeight="1" x14ac:dyDescent="0.35">
      <c r="B22" s="141" t="str">
        <f>E20</f>
        <v>損保ジャパン日本興亜</v>
      </c>
      <c r="C22" s="33" t="str">
        <f>IF(D22="","",IF(D22&gt;F21,"○","●"))</f>
        <v>○</v>
      </c>
      <c r="D22" s="34">
        <v>61</v>
      </c>
      <c r="E22" s="85"/>
      <c r="F22" s="86"/>
      <c r="G22" s="33" t="str">
        <f>IF(H22="","",IF(H22&gt;F23,"○","●"))</f>
        <v/>
      </c>
      <c r="H22" s="34"/>
      <c r="I22" s="33" t="str">
        <f>IF(J22="","",IF(J22&gt;F24,"○","●"))</f>
        <v/>
      </c>
      <c r="J22" s="34"/>
      <c r="K22" s="33" t="str">
        <f>IF(L22="","",IF(L22&gt;F25,"○","●"))</f>
        <v/>
      </c>
      <c r="L22" s="34"/>
      <c r="M22" s="33" t="str">
        <f>IF(N22="","",IF(N22&gt;#REF!,"○","●"))</f>
        <v/>
      </c>
      <c r="N22" s="60"/>
      <c r="O22" s="54"/>
      <c r="P22" s="54">
        <f>R22*2+S22*1+T22*(-1)</f>
        <v>2</v>
      </c>
      <c r="Q22" s="51">
        <f>RANK(P21:P26,P21:P26)</f>
        <v>2</v>
      </c>
      <c r="R22" s="30">
        <f t="shared" si="7"/>
        <v>1</v>
      </c>
      <c r="S22" s="30">
        <f t="shared" si="8"/>
        <v>0</v>
      </c>
      <c r="T22" s="30">
        <f t="shared" si="9"/>
        <v>0</v>
      </c>
    </row>
    <row r="23" spans="1:20" ht="30" customHeight="1" x14ac:dyDescent="0.35">
      <c r="B23" s="56" t="str">
        <f>G20</f>
        <v>My pacers</v>
      </c>
      <c r="C23" s="33" t="str">
        <f>IF(D23="","",IF(D23&gt;H21,"○","●"))</f>
        <v/>
      </c>
      <c r="D23" s="34"/>
      <c r="E23" s="33" t="str">
        <f>IF(F23="","",IF(F23&gt;H22,"○","●"))</f>
        <v/>
      </c>
      <c r="F23" s="34"/>
      <c r="G23" s="85"/>
      <c r="H23" s="86"/>
      <c r="I23" s="33" t="str">
        <f>IF(J23="","",IF(J23&gt;H24,"○","●"))</f>
        <v>●</v>
      </c>
      <c r="J23" s="34">
        <v>45</v>
      </c>
      <c r="K23" s="33" t="str">
        <f>IF(L23="","",IF(L23&gt;H25,"○","●"))</f>
        <v/>
      </c>
      <c r="L23" s="34"/>
      <c r="M23" s="33" t="str">
        <f>IF(N23="","",IF(N23&gt;#REF!,"○","●"))</f>
        <v/>
      </c>
      <c r="N23" s="60"/>
      <c r="O23" s="54"/>
      <c r="P23" s="54">
        <f>R23*2+S23*1+T23*(-1)</f>
        <v>1</v>
      </c>
      <c r="Q23" s="62">
        <f>RANK(P21:P26,P21:P26)</f>
        <v>3</v>
      </c>
      <c r="R23" s="30">
        <f t="shared" si="7"/>
        <v>0</v>
      </c>
      <c r="S23" s="30">
        <f t="shared" si="8"/>
        <v>1</v>
      </c>
      <c r="T23" s="30">
        <f t="shared" si="9"/>
        <v>0</v>
      </c>
    </row>
    <row r="24" spans="1:20" ht="30" customHeight="1" x14ac:dyDescent="0.35">
      <c r="B24" s="63" t="str">
        <f>I20</f>
        <v>ASTERISM</v>
      </c>
      <c r="C24" s="33" t="str">
        <f>IF(D24="","",IF(D24&gt;J21,"○","●"))</f>
        <v/>
      </c>
      <c r="D24" s="34"/>
      <c r="E24" s="33" t="str">
        <f>IF(F24="","",IF(F24&gt;J22,"○","●"))</f>
        <v/>
      </c>
      <c r="F24" s="34"/>
      <c r="G24" s="33" t="str">
        <f>IF(H24="","",IF(H24&gt;J23,"○","●"))</f>
        <v>○</v>
      </c>
      <c r="H24" s="34">
        <v>73</v>
      </c>
      <c r="I24" s="85"/>
      <c r="J24" s="86"/>
      <c r="K24" s="33" t="str">
        <f>IF(L24="","",IF(L24&gt;J25,"○","●"))</f>
        <v>○</v>
      </c>
      <c r="L24" s="34">
        <v>82</v>
      </c>
      <c r="M24" s="33" t="str">
        <f>IF(N24="","",IF(N24&gt;#REF!,"○","●"))</f>
        <v/>
      </c>
      <c r="N24" s="60"/>
      <c r="O24" s="54"/>
      <c r="P24" s="54">
        <f>R24*2+S24*1+T24*(-1)</f>
        <v>4</v>
      </c>
      <c r="Q24" s="62">
        <f>RANK(P21:P26,P21:P26)</f>
        <v>1</v>
      </c>
      <c r="R24" s="30">
        <f t="shared" si="7"/>
        <v>2</v>
      </c>
      <c r="S24" s="30">
        <f t="shared" si="8"/>
        <v>0</v>
      </c>
      <c r="T24" s="30">
        <f t="shared" si="9"/>
        <v>0</v>
      </c>
    </row>
    <row r="25" spans="1:20" ht="30" customHeight="1" x14ac:dyDescent="0.35">
      <c r="B25" s="56" t="str">
        <f>K20</f>
        <v>KPURS</v>
      </c>
      <c r="C25" s="58" t="str">
        <f>IF(D25="","",IF(D25&gt;L21,"○","●"))</f>
        <v/>
      </c>
      <c r="D25" s="59"/>
      <c r="E25" s="58" t="str">
        <f>IF(F25="","",IF(F25&gt;L22,"○","●"))</f>
        <v/>
      </c>
      <c r="F25" s="59"/>
      <c r="G25" s="58" t="str">
        <f>IF(H25="","",IF(H25&gt;L23,"○","●"))</f>
        <v/>
      </c>
      <c r="H25" s="59"/>
      <c r="I25" s="58" t="str">
        <f>IF(J25="","",IF(J25&gt;L24,"○","●"))</f>
        <v>●</v>
      </c>
      <c r="J25" s="59">
        <v>37</v>
      </c>
      <c r="K25" s="85"/>
      <c r="L25" s="86"/>
      <c r="M25" s="58" t="str">
        <f>IF(N25="","",IF(N25&gt;#REF!,"○","●"))</f>
        <v/>
      </c>
      <c r="N25" s="64"/>
      <c r="O25" s="57"/>
      <c r="P25" s="54">
        <f>R25*2+S25*1+T25*(-1)</f>
        <v>1</v>
      </c>
      <c r="Q25" s="62">
        <f>RANK(P21:P26,P21:P26)</f>
        <v>3</v>
      </c>
      <c r="R25" s="30">
        <f t="shared" si="7"/>
        <v>0</v>
      </c>
      <c r="S25" s="30">
        <f t="shared" si="8"/>
        <v>1</v>
      </c>
      <c r="T25" s="30">
        <f t="shared" si="9"/>
        <v>0</v>
      </c>
    </row>
    <row r="26" spans="1:20" ht="30" customHeight="1" x14ac:dyDescent="0.35">
      <c r="B26" s="66"/>
      <c r="C26" s="58" t="str">
        <f>IF(D26="","",IF(D26&gt;N21,"○","●"))</f>
        <v/>
      </c>
      <c r="D26" s="59"/>
      <c r="E26" s="58" t="str">
        <f>IF(F26="","",IF(F26&gt;N22,"○","●"))</f>
        <v/>
      </c>
      <c r="F26" s="59"/>
      <c r="G26" s="58" t="str">
        <f>IF(H26="","",IF(H26&gt;N23,"○","●"))</f>
        <v/>
      </c>
      <c r="H26" s="59"/>
      <c r="I26" s="58" t="str">
        <f>IF(J26="","",IF(J26&gt;N24,"○","●"))</f>
        <v/>
      </c>
      <c r="J26" s="59"/>
      <c r="K26" s="58" t="str">
        <f>IF(L26="","",IF(L26&gt;N25,"○","●"))</f>
        <v/>
      </c>
      <c r="L26" s="59"/>
      <c r="M26" s="85"/>
      <c r="N26" s="86"/>
      <c r="O26" s="57"/>
      <c r="P26" s="54"/>
      <c r="Q26" s="62"/>
      <c r="R26" s="30">
        <f t="shared" si="7"/>
        <v>0</v>
      </c>
      <c r="S26" s="30">
        <f t="shared" si="8"/>
        <v>0</v>
      </c>
      <c r="T26" s="30">
        <f t="shared" si="9"/>
        <v>0</v>
      </c>
    </row>
    <row r="27" spans="1:20" ht="30" customHeight="1" x14ac:dyDescent="0.45">
      <c r="A27" s="46"/>
      <c r="B27" s="47" t="str">
        <f>U7</f>
        <v>て</v>
      </c>
      <c r="C27" s="70"/>
      <c r="D27" s="48"/>
      <c r="E27" s="70"/>
      <c r="F27" s="48"/>
      <c r="G27" s="70"/>
      <c r="H27" s="48"/>
      <c r="I27" s="70"/>
      <c r="J27" s="48"/>
      <c r="K27" s="70"/>
      <c r="L27" s="48"/>
      <c r="M27" s="94"/>
      <c r="N27" s="94"/>
      <c r="O27" s="49"/>
      <c r="P27" s="49"/>
      <c r="Q27" s="49"/>
      <c r="R27" s="50"/>
      <c r="S27" s="50"/>
      <c r="T27" s="50"/>
    </row>
    <row r="28" spans="1:20" ht="30" customHeight="1" x14ac:dyDescent="0.35">
      <c r="B28" s="63"/>
      <c r="C28" s="88" t="str">
        <f>V7</f>
        <v>KOBUTA</v>
      </c>
      <c r="D28" s="89"/>
      <c r="E28" s="136" t="str">
        <f>W7</f>
        <v>Quickmonkey</v>
      </c>
      <c r="F28" s="137"/>
      <c r="G28" s="88" t="str">
        <f>X7</f>
        <v>JADE</v>
      </c>
      <c r="H28" s="89"/>
      <c r="I28" s="90" t="str">
        <f>Y7</f>
        <v>ANYSAKI</v>
      </c>
      <c r="J28" s="92"/>
      <c r="K28" s="90" t="str">
        <f>Z7</f>
        <v>エイトハープ</v>
      </c>
      <c r="L28" s="92"/>
      <c r="M28" s="90"/>
      <c r="N28" s="91"/>
      <c r="O28" s="35" t="s">
        <v>0</v>
      </c>
      <c r="P28" s="35" t="s">
        <v>1</v>
      </c>
      <c r="Q28" s="65" t="s">
        <v>7</v>
      </c>
    </row>
    <row r="29" spans="1:20" ht="30" customHeight="1" x14ac:dyDescent="0.35">
      <c r="B29" s="56" t="str">
        <f>C28</f>
        <v>KOBUTA</v>
      </c>
      <c r="C29" s="85"/>
      <c r="D29" s="86"/>
      <c r="E29" s="33" t="str">
        <f>IF(F29="","",IF(F29&gt;D30,"○","●"))</f>
        <v>○</v>
      </c>
      <c r="F29" s="34">
        <v>100</v>
      </c>
      <c r="G29" s="33" t="str">
        <f>IF(H29="","",IF(H29&gt;D31,"○","●"))</f>
        <v/>
      </c>
      <c r="H29" s="34"/>
      <c r="I29" s="33" t="str">
        <f>IF(J29="","",IF(J29&gt;D32,"○","●"))</f>
        <v/>
      </c>
      <c r="J29" s="34"/>
      <c r="K29" s="33" t="str">
        <f>IF(L29="","",IF(L29&gt;D33,"○","●"))</f>
        <v/>
      </c>
      <c r="L29" s="34"/>
      <c r="M29" s="33" t="str">
        <f>IF(N29="","",IF(N29&gt;#REF!,"○","●"))</f>
        <v/>
      </c>
      <c r="N29" s="60"/>
      <c r="O29" s="54"/>
      <c r="P29" s="57">
        <f>R29*2+S29*1+T29*(-1)</f>
        <v>2</v>
      </c>
      <c r="Q29" s="62">
        <f>RANK(P29:P34,P29:P34)</f>
        <v>1</v>
      </c>
      <c r="R29" s="30">
        <f t="shared" ref="R29:R34" si="10">COUNTIF(C29:N29,"○")</f>
        <v>1</v>
      </c>
      <c r="S29" s="30">
        <f t="shared" ref="S29:S34" si="11">COUNTIF(C29:N29,"●")</f>
        <v>0</v>
      </c>
      <c r="T29" s="30">
        <f t="shared" ref="T29:T34" si="12">COUNTIF(C29:N29,"●●")</f>
        <v>0</v>
      </c>
    </row>
    <row r="30" spans="1:20" ht="30" customHeight="1" x14ac:dyDescent="0.35">
      <c r="B30" s="140" t="str">
        <f>E28</f>
        <v>Quickmonkey</v>
      </c>
      <c r="C30" s="33" t="str">
        <f>IF(D30="","",IF(D30&gt;F29,"○","●"))</f>
        <v>●</v>
      </c>
      <c r="D30" s="34">
        <v>45</v>
      </c>
      <c r="E30" s="85"/>
      <c r="F30" s="86"/>
      <c r="G30" s="33" t="str">
        <f>IF(H30="","",IF(H30&gt;F31,"○","●"))</f>
        <v/>
      </c>
      <c r="H30" s="34"/>
      <c r="I30" s="33" t="str">
        <f>IF(J30="","",IF(J30&gt;F32,"○","●"))</f>
        <v/>
      </c>
      <c r="J30" s="34"/>
      <c r="K30" s="33" t="str">
        <f>IF(L30="","",IF(L30&gt;F33,"○","●"))</f>
        <v/>
      </c>
      <c r="L30" s="34"/>
      <c r="M30" s="33" t="str">
        <f>IF(N30="","",IF(N30&gt;#REF!,"○","●"))</f>
        <v/>
      </c>
      <c r="N30" s="60"/>
      <c r="O30" s="54"/>
      <c r="P30" s="54">
        <f>R30*2+S30*1+T30*(-1)</f>
        <v>1</v>
      </c>
      <c r="Q30" s="51">
        <f>RANK(P29:P34,P29:P34)</f>
        <v>3</v>
      </c>
      <c r="R30" s="30">
        <f t="shared" si="10"/>
        <v>0</v>
      </c>
      <c r="S30" s="30">
        <f t="shared" si="11"/>
        <v>1</v>
      </c>
      <c r="T30" s="30">
        <f t="shared" si="12"/>
        <v>0</v>
      </c>
    </row>
    <row r="31" spans="1:20" ht="30" customHeight="1" x14ac:dyDescent="0.35">
      <c r="B31" s="56" t="str">
        <f>G28</f>
        <v>JADE</v>
      </c>
      <c r="C31" s="33" t="str">
        <f>IF(D31="","",IF(D31&gt;H29,"○","●"))</f>
        <v/>
      </c>
      <c r="D31" s="34"/>
      <c r="E31" s="33" t="str">
        <f>IF(F31="","",IF(F31&gt;H30,"○","●"))</f>
        <v/>
      </c>
      <c r="F31" s="34"/>
      <c r="G31" s="85"/>
      <c r="H31" s="86"/>
      <c r="I31" s="33" t="str">
        <f>IF(J31="","",IF(J31&gt;H32,"○","●"))</f>
        <v>○</v>
      </c>
      <c r="J31" s="34">
        <v>60</v>
      </c>
      <c r="K31" s="33" t="str">
        <f>IF(L31="","",IF(L31&gt;H33,"○","●"))</f>
        <v/>
      </c>
      <c r="L31" s="34"/>
      <c r="M31" s="33" t="str">
        <f>IF(N31="","",IF(N31&gt;#REF!,"○","●"))</f>
        <v/>
      </c>
      <c r="N31" s="60"/>
      <c r="O31" s="54"/>
      <c r="P31" s="54">
        <f>R31*2+S31*1+T31*(-1)</f>
        <v>2</v>
      </c>
      <c r="Q31" s="62">
        <f>RANK(P29:P34,P29:P34)</f>
        <v>1</v>
      </c>
      <c r="R31" s="30">
        <f t="shared" si="10"/>
        <v>1</v>
      </c>
      <c r="S31" s="30">
        <f t="shared" si="11"/>
        <v>0</v>
      </c>
      <c r="T31" s="30">
        <f t="shared" si="12"/>
        <v>0</v>
      </c>
    </row>
    <row r="32" spans="1:20" ht="30" customHeight="1" x14ac:dyDescent="0.35">
      <c r="B32" s="63" t="str">
        <f>I28</f>
        <v>ANYSAKI</v>
      </c>
      <c r="C32" s="33" t="str">
        <f>IF(D32="","",IF(D32&gt;J29,"○","●"))</f>
        <v/>
      </c>
      <c r="D32" s="34"/>
      <c r="E32" s="33" t="str">
        <f>IF(F32="","",IF(F32&gt;J30,"○","●"))</f>
        <v/>
      </c>
      <c r="F32" s="34"/>
      <c r="G32" s="33" t="str">
        <f>IF(H32="","",IF(H32&gt;J31,"○","●"))</f>
        <v>●</v>
      </c>
      <c r="H32" s="34">
        <v>44</v>
      </c>
      <c r="I32" s="85"/>
      <c r="J32" s="86"/>
      <c r="K32" s="33" t="str">
        <f>IF(L32="","",IF(L32&gt;J33,"○","●"))</f>
        <v/>
      </c>
      <c r="L32" s="34"/>
      <c r="M32" s="33" t="str">
        <f>IF(N32="","",IF(N32&gt;#REF!,"○","●"))</f>
        <v/>
      </c>
      <c r="N32" s="60"/>
      <c r="O32" s="54"/>
      <c r="P32" s="54">
        <f>R32*2+S32*1+T32*(-1)</f>
        <v>1</v>
      </c>
      <c r="Q32" s="62">
        <f>RANK(P29:P34,P29:P34)</f>
        <v>3</v>
      </c>
      <c r="R32" s="30">
        <f t="shared" si="10"/>
        <v>0</v>
      </c>
      <c r="S32" s="30">
        <f t="shared" si="11"/>
        <v>1</v>
      </c>
      <c r="T32" s="30">
        <f t="shared" si="12"/>
        <v>0</v>
      </c>
    </row>
    <row r="33" spans="1:20" ht="30" customHeight="1" x14ac:dyDescent="0.35">
      <c r="B33" s="56" t="str">
        <f>K28</f>
        <v>エイトハープ</v>
      </c>
      <c r="C33" s="58" t="str">
        <f>IF(D33="","",IF(D33&gt;L29,"○","●"))</f>
        <v/>
      </c>
      <c r="D33" s="59"/>
      <c r="E33" s="58" t="str">
        <f>IF(F33="","",IF(F33&gt;L30,"○","●"))</f>
        <v/>
      </c>
      <c r="F33" s="59"/>
      <c r="G33" s="58" t="str">
        <f>IF(H33="","",IF(H33&gt;L31,"○","●"))</f>
        <v/>
      </c>
      <c r="H33" s="59"/>
      <c r="I33" s="58" t="str">
        <f>IF(J33="","",IF(J33&gt;L32,"○","●"))</f>
        <v/>
      </c>
      <c r="J33" s="59"/>
      <c r="K33" s="85"/>
      <c r="L33" s="86"/>
      <c r="M33" s="58" t="str">
        <f>IF(N33="","",IF(N33&gt;#REF!,"○","●"))</f>
        <v/>
      </c>
      <c r="N33" s="64"/>
      <c r="O33" s="57"/>
      <c r="P33" s="54">
        <f>R33*2+S33*1+T33*(-1)</f>
        <v>0</v>
      </c>
      <c r="Q33" s="62">
        <f>RANK(P29:P34,P29:P34)</f>
        <v>5</v>
      </c>
      <c r="R33" s="30">
        <f t="shared" si="10"/>
        <v>0</v>
      </c>
      <c r="S33" s="30">
        <f t="shared" si="11"/>
        <v>0</v>
      </c>
      <c r="T33" s="30">
        <f t="shared" si="12"/>
        <v>0</v>
      </c>
    </row>
    <row r="34" spans="1:20" ht="30" customHeight="1" x14ac:dyDescent="0.35">
      <c r="B34" s="66"/>
      <c r="C34" s="58" t="str">
        <f>IF(D34="","",IF(D34&gt;N29,"○","●"))</f>
        <v/>
      </c>
      <c r="D34" s="59"/>
      <c r="E34" s="58" t="str">
        <f>IF(F34="","",IF(F34&gt;N30,"○","●"))</f>
        <v/>
      </c>
      <c r="F34" s="59"/>
      <c r="G34" s="58" t="str">
        <f>IF(H34="","",IF(H34&gt;N31,"○","●"))</f>
        <v/>
      </c>
      <c r="H34" s="59"/>
      <c r="I34" s="58" t="str">
        <f>IF(J34="","",IF(J34&gt;N32,"○","●"))</f>
        <v/>
      </c>
      <c r="J34" s="59"/>
      <c r="K34" s="58" t="str">
        <f>IF(L34="","",IF(L34&gt;N33,"○","●"))</f>
        <v/>
      </c>
      <c r="L34" s="59"/>
      <c r="M34" s="85"/>
      <c r="N34" s="86"/>
      <c r="O34" s="57"/>
      <c r="P34" s="54"/>
      <c r="Q34" s="62"/>
      <c r="R34" s="30">
        <f t="shared" si="10"/>
        <v>0</v>
      </c>
      <c r="S34" s="30">
        <f t="shared" si="11"/>
        <v>0</v>
      </c>
      <c r="T34" s="30">
        <f t="shared" si="12"/>
        <v>0</v>
      </c>
    </row>
    <row r="35" spans="1:20" ht="30" customHeight="1" x14ac:dyDescent="0.45">
      <c r="A35" s="46"/>
      <c r="B35" s="47" t="str">
        <f>U8</f>
        <v>と</v>
      </c>
      <c r="C35" s="70"/>
      <c r="D35" s="48"/>
      <c r="E35" s="70"/>
      <c r="F35" s="48"/>
      <c r="G35" s="70"/>
      <c r="H35" s="48"/>
      <c r="I35" s="70"/>
      <c r="J35" s="48"/>
      <c r="K35" s="70"/>
      <c r="L35" s="48"/>
      <c r="M35" s="94"/>
      <c r="N35" s="94"/>
      <c r="O35" s="49"/>
      <c r="P35" s="49"/>
      <c r="Q35" s="49"/>
      <c r="R35" s="50"/>
      <c r="S35" s="50"/>
      <c r="T35" s="50"/>
    </row>
    <row r="36" spans="1:20" ht="30" customHeight="1" x14ac:dyDescent="0.35">
      <c r="B36" s="63"/>
      <c r="C36" s="88" t="str">
        <f>V8</f>
        <v>ゆとり世代</v>
      </c>
      <c r="D36" s="89"/>
      <c r="E36" s="136" t="str">
        <f>W8</f>
        <v>大阪山田クラブ</v>
      </c>
      <c r="F36" s="137"/>
      <c r="G36" s="136" t="str">
        <f>X8</f>
        <v>STAY　COOL</v>
      </c>
      <c r="H36" s="137"/>
      <c r="I36" s="143" t="str">
        <f>Y8</f>
        <v>岩谷産業株式会社</v>
      </c>
      <c r="J36" s="144"/>
      <c r="K36" s="95" t="str">
        <f>Z8</f>
        <v>Psychopath</v>
      </c>
      <c r="L36" s="133"/>
      <c r="M36" s="90"/>
      <c r="N36" s="91"/>
      <c r="O36" s="35" t="s">
        <v>0</v>
      </c>
      <c r="P36" s="35" t="s">
        <v>1</v>
      </c>
      <c r="Q36" s="65" t="s">
        <v>7</v>
      </c>
    </row>
    <row r="37" spans="1:20" ht="30" customHeight="1" x14ac:dyDescent="0.35">
      <c r="B37" s="56" t="str">
        <f>C36</f>
        <v>ゆとり世代</v>
      </c>
      <c r="C37" s="85"/>
      <c r="D37" s="86"/>
      <c r="E37" s="33" t="str">
        <f>IF(F37="","",IF(F37&gt;D38,"○","●"))</f>
        <v>○</v>
      </c>
      <c r="F37" s="34">
        <v>20</v>
      </c>
      <c r="G37" s="33" t="str">
        <f>IF(H37="","",IF(H37&gt;D39,"○","●"))</f>
        <v/>
      </c>
      <c r="H37" s="34"/>
      <c r="I37" s="33" t="str">
        <f>IF(J37="","",IF(J37&gt;D40,"○","●"))</f>
        <v/>
      </c>
      <c r="J37" s="34"/>
      <c r="K37" s="33" t="str">
        <f>IF(L37="","",IF(L37&gt;D41,"○","●"))</f>
        <v/>
      </c>
      <c r="L37" s="34"/>
      <c r="M37" s="33" t="str">
        <f>IF(N37="","",IF(N37&gt;#REF!,"○","●"))</f>
        <v/>
      </c>
      <c r="N37" s="60"/>
      <c r="O37" s="54"/>
      <c r="P37" s="57">
        <f>R37*2+S37*1+T37*(-1)</f>
        <v>2</v>
      </c>
      <c r="Q37" s="62">
        <f>RANK(P37:P42,P37:P42)</f>
        <v>1</v>
      </c>
      <c r="R37" s="30">
        <f t="shared" ref="R37:R42" si="13">COUNTIF(C37:N37,"○")</f>
        <v>1</v>
      </c>
      <c r="S37" s="30">
        <f t="shared" ref="S37:S42" si="14">COUNTIF(C37:N37,"●")</f>
        <v>0</v>
      </c>
      <c r="T37" s="30">
        <f t="shared" ref="T37:T42" si="15">COUNTIF(C37:N37,"●●")</f>
        <v>0</v>
      </c>
    </row>
    <row r="38" spans="1:20" ht="30" customHeight="1" x14ac:dyDescent="0.35">
      <c r="B38" s="56" t="str">
        <f>E36</f>
        <v>大阪山田クラブ</v>
      </c>
      <c r="C38" s="33" t="s">
        <v>179</v>
      </c>
      <c r="D38" s="34">
        <v>0</v>
      </c>
      <c r="E38" s="85"/>
      <c r="F38" s="86"/>
      <c r="G38" s="33" t="str">
        <f>IF(H38="","",IF(H38&gt;F39,"○","●"))</f>
        <v/>
      </c>
      <c r="H38" s="34"/>
      <c r="I38" s="33" t="str">
        <f>IF(J38="","",IF(J38&gt;F40,"○","●"))</f>
        <v/>
      </c>
      <c r="J38" s="34"/>
      <c r="K38" s="33" t="str">
        <f>IF(L38="","",IF(L38&gt;F41,"○","●"))</f>
        <v/>
      </c>
      <c r="L38" s="34"/>
      <c r="M38" s="33" t="str">
        <f>IF(N38="","",IF(N38&gt;#REF!,"○","●"))</f>
        <v/>
      </c>
      <c r="N38" s="60"/>
      <c r="O38" s="54"/>
      <c r="P38" s="54">
        <f>R38*2+S38*1+T38*(-1)</f>
        <v>-1</v>
      </c>
      <c r="Q38" s="51">
        <f>RANK(P37:P42,P37:P42)</f>
        <v>5</v>
      </c>
      <c r="R38" s="30">
        <f t="shared" si="13"/>
        <v>0</v>
      </c>
      <c r="S38" s="30">
        <f t="shared" si="14"/>
        <v>0</v>
      </c>
      <c r="T38" s="30">
        <f t="shared" si="15"/>
        <v>1</v>
      </c>
    </row>
    <row r="39" spans="1:20" ht="30" customHeight="1" x14ac:dyDescent="0.35">
      <c r="B39" s="56" t="str">
        <f>G36</f>
        <v>STAY　COOL</v>
      </c>
      <c r="C39" s="33" t="str">
        <f>IF(D39="","",IF(D39&gt;H37,"○","●"))</f>
        <v/>
      </c>
      <c r="D39" s="34"/>
      <c r="E39" s="33" t="str">
        <f>IF(F39="","",IF(F39&gt;H38,"○","●"))</f>
        <v/>
      </c>
      <c r="F39" s="34"/>
      <c r="G39" s="85"/>
      <c r="H39" s="86"/>
      <c r="I39" s="33" t="str">
        <f>IF(J39="","",IF(J39&gt;H40,"○","●"))</f>
        <v>●</v>
      </c>
      <c r="J39" s="34">
        <v>48</v>
      </c>
      <c r="K39" s="33" t="str">
        <f>IF(L39="","",IF(L39&gt;H41,"○","●"))</f>
        <v/>
      </c>
      <c r="L39" s="34"/>
      <c r="M39" s="33" t="str">
        <f>IF(N39="","",IF(N39&gt;#REF!,"○","●"))</f>
        <v/>
      </c>
      <c r="N39" s="60"/>
      <c r="O39" s="54"/>
      <c r="P39" s="54">
        <f>R39*2+S39*1+T39*(-1)</f>
        <v>1</v>
      </c>
      <c r="Q39" s="62">
        <f>RANK(P37:P42,P37:P42)</f>
        <v>3</v>
      </c>
      <c r="R39" s="30">
        <f t="shared" si="13"/>
        <v>0</v>
      </c>
      <c r="S39" s="30">
        <f t="shared" si="14"/>
        <v>1</v>
      </c>
      <c r="T39" s="30">
        <f t="shared" si="15"/>
        <v>0</v>
      </c>
    </row>
    <row r="40" spans="1:20" ht="30" customHeight="1" x14ac:dyDescent="0.35">
      <c r="B40" s="145" t="str">
        <f>I36</f>
        <v>岩谷産業株式会社</v>
      </c>
      <c r="C40" s="33" t="str">
        <f>IF(D40="","",IF(D40&gt;J37,"○","●"))</f>
        <v/>
      </c>
      <c r="D40" s="34"/>
      <c r="E40" s="33" t="str">
        <f>IF(F40="","",IF(F40&gt;J38,"○","●"))</f>
        <v/>
      </c>
      <c r="F40" s="34"/>
      <c r="G40" s="33" t="str">
        <f>IF(H40="","",IF(H40&gt;J39,"○","●"))</f>
        <v>○</v>
      </c>
      <c r="H40" s="34">
        <v>54</v>
      </c>
      <c r="I40" s="85"/>
      <c r="J40" s="86"/>
      <c r="K40" s="33" t="str">
        <f>IF(L40="","",IF(L40&gt;J41,"○","●"))</f>
        <v/>
      </c>
      <c r="L40" s="34"/>
      <c r="M40" s="33" t="str">
        <f>IF(N40="","",IF(N40&gt;#REF!,"○","●"))</f>
        <v/>
      </c>
      <c r="N40" s="60"/>
      <c r="O40" s="54"/>
      <c r="P40" s="54">
        <f>R40*2+S40*1+T40*(-1)</f>
        <v>2</v>
      </c>
      <c r="Q40" s="62">
        <f>RANK(P37:P42,P37:P42)</f>
        <v>1</v>
      </c>
      <c r="R40" s="30">
        <f t="shared" si="13"/>
        <v>1</v>
      </c>
      <c r="S40" s="30">
        <f t="shared" si="14"/>
        <v>0</v>
      </c>
      <c r="T40" s="30">
        <f t="shared" si="15"/>
        <v>0</v>
      </c>
    </row>
    <row r="41" spans="1:20" ht="30" customHeight="1" x14ac:dyDescent="0.35">
      <c r="B41" s="56" t="str">
        <f>K36</f>
        <v>Psychopath</v>
      </c>
      <c r="C41" s="58" t="str">
        <f>IF(D41="","",IF(D41&gt;L37,"○","●"))</f>
        <v/>
      </c>
      <c r="D41" s="59"/>
      <c r="E41" s="58" t="str">
        <f>IF(F41="","",IF(F41&gt;L38,"○","●"))</f>
        <v/>
      </c>
      <c r="F41" s="59"/>
      <c r="G41" s="58" t="str">
        <f>IF(H41="","",IF(H41&gt;L39,"○","●"))</f>
        <v/>
      </c>
      <c r="H41" s="59"/>
      <c r="I41" s="58" t="str">
        <f>IF(J41="","",IF(J41&gt;L40,"○","●"))</f>
        <v/>
      </c>
      <c r="J41" s="59"/>
      <c r="K41" s="85"/>
      <c r="L41" s="86"/>
      <c r="M41" s="58" t="str">
        <f>IF(N41="","",IF(N41&gt;#REF!,"○","●"))</f>
        <v/>
      </c>
      <c r="N41" s="64"/>
      <c r="O41" s="57"/>
      <c r="P41" s="54">
        <f>R41*2+S41*1+T41*(-1)</f>
        <v>0</v>
      </c>
      <c r="Q41" s="62">
        <f>RANK(P37:P42,P37:P42)</f>
        <v>4</v>
      </c>
      <c r="R41" s="30">
        <f t="shared" si="13"/>
        <v>0</v>
      </c>
      <c r="S41" s="30">
        <f t="shared" si="14"/>
        <v>0</v>
      </c>
      <c r="T41" s="30">
        <f t="shared" si="15"/>
        <v>0</v>
      </c>
    </row>
    <row r="42" spans="1:20" ht="30" customHeight="1" x14ac:dyDescent="0.35">
      <c r="B42" s="66"/>
      <c r="C42" s="58" t="str">
        <f>IF(D42="","",IF(D42&gt;N37,"○","●"))</f>
        <v/>
      </c>
      <c r="D42" s="59"/>
      <c r="E42" s="58" t="str">
        <f>IF(F42="","",IF(F42&gt;N38,"○","●"))</f>
        <v/>
      </c>
      <c r="F42" s="59"/>
      <c r="G42" s="58" t="str">
        <f>IF(H42="","",IF(H42&gt;N39,"○","●"))</f>
        <v/>
      </c>
      <c r="H42" s="59"/>
      <c r="I42" s="58" t="str">
        <f>IF(J42="","",IF(J42&gt;N40,"○","●"))</f>
        <v/>
      </c>
      <c r="J42" s="59"/>
      <c r="K42" s="58" t="str">
        <f>IF(L42="","",IF(L42&gt;N41,"○","●"))</f>
        <v/>
      </c>
      <c r="L42" s="59"/>
      <c r="M42" s="85"/>
      <c r="N42" s="86"/>
      <c r="O42" s="57"/>
      <c r="P42" s="54"/>
      <c r="Q42" s="62"/>
      <c r="R42" s="30">
        <f t="shared" si="13"/>
        <v>0</v>
      </c>
      <c r="S42" s="30">
        <f t="shared" si="14"/>
        <v>0</v>
      </c>
      <c r="T42" s="30">
        <f t="shared" si="15"/>
        <v>0</v>
      </c>
    </row>
  </sheetData>
  <mergeCells count="65">
    <mergeCell ref="M42:N42"/>
    <mergeCell ref="M35:N35"/>
    <mergeCell ref="C36:D36"/>
    <mergeCell ref="E36:F36"/>
    <mergeCell ref="G36:H36"/>
    <mergeCell ref="I36:J36"/>
    <mergeCell ref="K36:L36"/>
    <mergeCell ref="M36:N36"/>
    <mergeCell ref="C37:D37"/>
    <mergeCell ref="E38:F38"/>
    <mergeCell ref="G39:H39"/>
    <mergeCell ref="I40:J40"/>
    <mergeCell ref="K41:L41"/>
    <mergeCell ref="M34:N34"/>
    <mergeCell ref="M27:N27"/>
    <mergeCell ref="C28:D28"/>
    <mergeCell ref="E28:F28"/>
    <mergeCell ref="G28:H28"/>
    <mergeCell ref="I28:J28"/>
    <mergeCell ref="K28:L28"/>
    <mergeCell ref="M28:N28"/>
    <mergeCell ref="C29:D29"/>
    <mergeCell ref="E30:F30"/>
    <mergeCell ref="G31:H31"/>
    <mergeCell ref="I32:J32"/>
    <mergeCell ref="K33:L33"/>
    <mergeCell ref="M26:N26"/>
    <mergeCell ref="M19:N19"/>
    <mergeCell ref="C20:D20"/>
    <mergeCell ref="E20:F20"/>
    <mergeCell ref="G20:H20"/>
    <mergeCell ref="I20:J20"/>
    <mergeCell ref="K20:L20"/>
    <mergeCell ref="M20:N20"/>
    <mergeCell ref="C21:D21"/>
    <mergeCell ref="E22:F22"/>
    <mergeCell ref="G23:H23"/>
    <mergeCell ref="I24:J24"/>
    <mergeCell ref="K25:L25"/>
    <mergeCell ref="M18:N18"/>
    <mergeCell ref="M11:N11"/>
    <mergeCell ref="C12:D12"/>
    <mergeCell ref="E12:F12"/>
    <mergeCell ref="G12:H12"/>
    <mergeCell ref="I12:J12"/>
    <mergeCell ref="K12:L12"/>
    <mergeCell ref="M12:N12"/>
    <mergeCell ref="C13:D13"/>
    <mergeCell ref="E14:F14"/>
    <mergeCell ref="G15:H15"/>
    <mergeCell ref="I16:J16"/>
    <mergeCell ref="K17:L17"/>
    <mergeCell ref="M10:N10"/>
    <mergeCell ref="M3:N3"/>
    <mergeCell ref="C4:D4"/>
    <mergeCell ref="E4:F4"/>
    <mergeCell ref="G4:H4"/>
    <mergeCell ref="I4:J4"/>
    <mergeCell ref="K4:L4"/>
    <mergeCell ref="M4:N4"/>
    <mergeCell ref="C5:D5"/>
    <mergeCell ref="E6:F6"/>
    <mergeCell ref="G7:H7"/>
    <mergeCell ref="I8:J8"/>
    <mergeCell ref="K9:L9"/>
  </mergeCells>
  <phoneticPr fontId="2"/>
  <printOptions horizontalCentered="1"/>
  <pageMargins left="0.31496062992125984" right="0.23622047244094491" top="0.27" bottom="0.23622047244094491" header="0.19685039370078741" footer="0.15748031496062992"/>
  <pageSetup paperSize="9" orientation="portrait" r:id="rId1"/>
  <headerFooter alignWithMargins="0"/>
  <rowBreaks count="1" manualBreakCount="1">
    <brk id="26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876F3-A3AF-4C40-A027-53A4824BD32B}">
  <sheetPr>
    <pageSetUpPr fitToPage="1"/>
  </sheetPr>
  <dimension ref="B1:AA25"/>
  <sheetViews>
    <sheetView showGridLines="0" view="pageBreakPreview" zoomScale="80" zoomScaleNormal="7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10" width="5.6328125" style="26" customWidth="1"/>
    <col min="11" max="14" width="5.6328125" style="26" hidden="1" customWidth="1"/>
    <col min="15" max="20" width="6.6328125" style="26" customWidth="1"/>
    <col min="21" max="16384" width="9" style="26"/>
  </cols>
  <sheetData>
    <row r="1" spans="2:27" ht="20.149999999999999" customHeight="1" x14ac:dyDescent="0.45">
      <c r="B1" s="21" t="s">
        <v>156</v>
      </c>
      <c r="O1" s="67"/>
    </row>
    <row r="2" spans="2:27" ht="30" customHeight="1" x14ac:dyDescent="0.45">
      <c r="B2" s="25" t="str">
        <f>U4</f>
        <v>J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72"/>
      <c r="P2" s="29"/>
    </row>
    <row r="3" spans="2:27" ht="30" customHeight="1" x14ac:dyDescent="0.35">
      <c r="B3" s="52"/>
      <c r="C3" s="88" t="str">
        <f>V4</f>
        <v>FULL</v>
      </c>
      <c r="D3" s="89"/>
      <c r="E3" s="88" t="str">
        <f>W4</f>
        <v>MARBLE</v>
      </c>
      <c r="F3" s="89"/>
      <c r="G3" s="88" t="str">
        <f>X4</f>
        <v>Regain</v>
      </c>
      <c r="H3" s="89"/>
      <c r="I3" s="88" t="str">
        <f>Y4</f>
        <v>バリヤーズ</v>
      </c>
      <c r="J3" s="89"/>
      <c r="K3" s="88">
        <f>Z4</f>
        <v>0</v>
      </c>
      <c r="L3" s="89"/>
      <c r="M3" s="93">
        <f>AA4</f>
        <v>0</v>
      </c>
      <c r="N3" s="93"/>
      <c r="O3" s="55" t="s">
        <v>0</v>
      </c>
      <c r="P3" s="55" t="s">
        <v>1</v>
      </c>
      <c r="Q3" s="61" t="s">
        <v>7</v>
      </c>
      <c r="R3" s="30" t="s">
        <v>13</v>
      </c>
      <c r="S3" s="30" t="s">
        <v>14</v>
      </c>
      <c r="T3" s="30" t="s">
        <v>12</v>
      </c>
      <c r="U3" s="63"/>
      <c r="V3" s="63">
        <v>1</v>
      </c>
      <c r="W3" s="63">
        <v>2</v>
      </c>
      <c r="X3" s="63">
        <v>3</v>
      </c>
      <c r="Y3" s="63">
        <v>4</v>
      </c>
      <c r="Z3" s="63">
        <v>5</v>
      </c>
      <c r="AA3" s="63">
        <v>6</v>
      </c>
    </row>
    <row r="4" spans="2:27" ht="30" customHeight="1" x14ac:dyDescent="0.35">
      <c r="B4" s="53" t="str">
        <f>C3</f>
        <v>FULL</v>
      </c>
      <c r="C4" s="85"/>
      <c r="D4" s="86"/>
      <c r="E4" s="33" t="str">
        <f>IF(F4="","",IF(F4&gt;D5,"○","●"))</f>
        <v/>
      </c>
      <c r="F4" s="34"/>
      <c r="G4" s="33" t="str">
        <f>IF(H4="","",IF(H4&gt;D6,"○","●"))</f>
        <v/>
      </c>
      <c r="H4" s="34"/>
      <c r="I4" s="33" t="str">
        <f>IF(J4="","",IF(J4&gt;D7,"○","●"))</f>
        <v/>
      </c>
      <c r="J4" s="34"/>
      <c r="K4" s="33" t="str">
        <f>IF(L4="","",IF(L4&gt;D8,"○","●"))</f>
        <v/>
      </c>
      <c r="L4" s="34"/>
      <c r="M4" s="33" t="str">
        <f>IF(N4="","",IF(N4&gt;D9,"○","●"))</f>
        <v/>
      </c>
      <c r="N4" s="60"/>
      <c r="O4" s="54"/>
      <c r="P4" s="57">
        <f t="shared" ref="P4:P9" si="0">R4*2+S4*1+T4*(-1)</f>
        <v>0</v>
      </c>
      <c r="Q4" s="62">
        <f>RANK(P4:P9,P4:P9)</f>
        <v>1</v>
      </c>
      <c r="R4" s="30">
        <f t="shared" ref="R4:R9" si="1">COUNTIF(C4:N4,"○")</f>
        <v>0</v>
      </c>
      <c r="S4" s="30">
        <f t="shared" ref="S4:S9" si="2">COUNTIF(C4:N4,"●")</f>
        <v>0</v>
      </c>
      <c r="T4" s="30">
        <f t="shared" ref="T4:T9" si="3">COUNTIF(C4:N4,"●●")</f>
        <v>0</v>
      </c>
      <c r="U4" s="63" t="s">
        <v>102</v>
      </c>
      <c r="V4" s="63" t="s">
        <v>66</v>
      </c>
      <c r="W4" s="63" t="s">
        <v>4</v>
      </c>
      <c r="X4" s="63" t="s">
        <v>94</v>
      </c>
      <c r="Y4" s="63" t="s">
        <v>99</v>
      </c>
      <c r="Z4" s="63"/>
      <c r="AA4" s="63"/>
    </row>
    <row r="5" spans="2:27" ht="30" customHeight="1" x14ac:dyDescent="0.35">
      <c r="B5" s="53" t="str">
        <f>E3</f>
        <v>MARBLE</v>
      </c>
      <c r="C5" s="33" t="str">
        <f>IF(D5="","",IF(D5&gt;F4,"○","●"))</f>
        <v/>
      </c>
      <c r="D5" s="34"/>
      <c r="E5" s="85"/>
      <c r="F5" s="86"/>
      <c r="G5" s="33" t="str">
        <f>IF(H5="","",IF(H5&gt;E6,"○","●"))</f>
        <v/>
      </c>
      <c r="H5" s="34"/>
      <c r="I5" s="33" t="str">
        <f>IF(J5="","",IF(J5&gt;F7,"○","●"))</f>
        <v/>
      </c>
      <c r="J5" s="34"/>
      <c r="K5" s="33" t="str">
        <f>IF(L5="","",IF(L5&gt;F8,"○","●"))</f>
        <v/>
      </c>
      <c r="L5" s="34"/>
      <c r="M5" s="33" t="str">
        <f>IF(N5="","",IF(N5&gt;F9,"○","●"))</f>
        <v/>
      </c>
      <c r="N5" s="60"/>
      <c r="O5" s="54"/>
      <c r="P5" s="54">
        <f t="shared" si="0"/>
        <v>0</v>
      </c>
      <c r="Q5" s="51">
        <f>RANK(P4:P9,P4:P9)</f>
        <v>1</v>
      </c>
      <c r="R5" s="30">
        <f t="shared" si="1"/>
        <v>0</v>
      </c>
      <c r="S5" s="30">
        <f t="shared" si="2"/>
        <v>0</v>
      </c>
      <c r="T5" s="30">
        <f t="shared" si="3"/>
        <v>0</v>
      </c>
    </row>
    <row r="6" spans="2:27" ht="30" customHeight="1" x14ac:dyDescent="0.35">
      <c r="B6" s="53" t="str">
        <f>G3</f>
        <v>Regain</v>
      </c>
      <c r="C6" s="33" t="str">
        <f>IF(D6="","",IF(D6&gt;H4,"○","●"))</f>
        <v/>
      </c>
      <c r="D6" s="34"/>
      <c r="E6" s="33" t="str">
        <f>IF(F6="","",IF(F6&gt;H5,"○","●"))</f>
        <v/>
      </c>
      <c r="F6" s="34"/>
      <c r="G6" s="85"/>
      <c r="H6" s="86"/>
      <c r="I6" s="33" t="str">
        <f>IF(J6="","",IF(J6&gt;H7,"○","●"))</f>
        <v/>
      </c>
      <c r="J6" s="34"/>
      <c r="K6" s="33" t="str">
        <f>IF(L6="","",IF(L6&gt;H8,"○","●"))</f>
        <v/>
      </c>
      <c r="L6" s="34"/>
      <c r="M6" s="33" t="str">
        <f>IF(N6="","",IF(N6&gt;H9,"○","●"))</f>
        <v/>
      </c>
      <c r="N6" s="60"/>
      <c r="O6" s="54"/>
      <c r="P6" s="54">
        <f t="shared" si="0"/>
        <v>0</v>
      </c>
      <c r="Q6" s="62">
        <f>RANK(P4:P9,P4:P9)</f>
        <v>1</v>
      </c>
      <c r="R6" s="30">
        <f t="shared" si="1"/>
        <v>0</v>
      </c>
      <c r="S6" s="30">
        <f t="shared" si="2"/>
        <v>0</v>
      </c>
      <c r="T6" s="30">
        <f t="shared" si="3"/>
        <v>0</v>
      </c>
    </row>
    <row r="7" spans="2:27" ht="30" customHeight="1" x14ac:dyDescent="0.35">
      <c r="B7" s="53" t="str">
        <f>I3</f>
        <v>バリヤーズ</v>
      </c>
      <c r="C7" s="33" t="str">
        <f>IF(D7="","",IF(D7&gt;J4,"○","●"))</f>
        <v/>
      </c>
      <c r="D7" s="34"/>
      <c r="E7" s="33" t="str">
        <f>IF(F7="","",IF(F7&gt;J5,"○","●"))</f>
        <v/>
      </c>
      <c r="F7" s="34"/>
      <c r="G7" s="33" t="str">
        <f>IF(H7="","",IF(H7&gt;J6,"○","●"))</f>
        <v/>
      </c>
      <c r="H7" s="34"/>
      <c r="I7" s="85"/>
      <c r="J7" s="86"/>
      <c r="K7" s="33" t="str">
        <f>IF(L7="","",IF(L7&gt;#REF!,"○","●"))</f>
        <v/>
      </c>
      <c r="L7" s="34"/>
      <c r="M7" s="33" t="str">
        <f>IF(N7="","",IF(N7&gt;J9,"○","●"))</f>
        <v/>
      </c>
      <c r="N7" s="60"/>
      <c r="O7" s="54"/>
      <c r="P7" s="54">
        <f t="shared" si="0"/>
        <v>0</v>
      </c>
      <c r="Q7" s="62">
        <f>RANK(P4:P9,P4:P9)</f>
        <v>1</v>
      </c>
      <c r="R7" s="30">
        <f t="shared" si="1"/>
        <v>0</v>
      </c>
      <c r="S7" s="30">
        <f t="shared" si="2"/>
        <v>0</v>
      </c>
      <c r="T7" s="30">
        <f t="shared" si="3"/>
        <v>0</v>
      </c>
    </row>
    <row r="8" spans="2:27" ht="30" hidden="1" customHeight="1" x14ac:dyDescent="0.35">
      <c r="B8" s="53">
        <f>K3</f>
        <v>0</v>
      </c>
      <c r="C8" s="33" t="str">
        <f>IF(D8="","",IF(D8&gt;L4,"○","●"))</f>
        <v/>
      </c>
      <c r="D8" s="34"/>
      <c r="E8" s="33" t="str">
        <f>IF(F8="","",IF(F8&gt;L5,"○","●"))</f>
        <v/>
      </c>
      <c r="F8" s="34"/>
      <c r="G8" s="33" t="str">
        <f>IF(H8="","",IF(H8&gt;L6,"○","●"))</f>
        <v/>
      </c>
      <c r="H8" s="34"/>
      <c r="I8" s="33" t="str">
        <f>IF(J8="","",IF(J8&gt;L7,"○","●"))</f>
        <v/>
      </c>
      <c r="J8" s="34"/>
      <c r="K8" s="85"/>
      <c r="L8" s="86"/>
      <c r="M8" s="33" t="str">
        <f>IF(N8="","",IF(N8&gt;L9,"○","●"))</f>
        <v/>
      </c>
      <c r="N8" s="60"/>
      <c r="O8" s="54"/>
      <c r="P8" s="54">
        <f t="shared" si="0"/>
        <v>0</v>
      </c>
      <c r="Q8" s="62">
        <f>RANK(P4:P9,P4:P9)</f>
        <v>1</v>
      </c>
      <c r="R8" s="30">
        <f t="shared" si="1"/>
        <v>0</v>
      </c>
      <c r="S8" s="30">
        <f t="shared" si="2"/>
        <v>0</v>
      </c>
      <c r="T8" s="30">
        <f t="shared" si="3"/>
        <v>0</v>
      </c>
    </row>
    <row r="9" spans="2:27" ht="30" hidden="1" customHeight="1" x14ac:dyDescent="0.35">
      <c r="B9" s="53">
        <f>M3</f>
        <v>0</v>
      </c>
      <c r="C9" s="33" t="str">
        <f>IF(D9="","",IF(D9&gt;N4,"○","●"))</f>
        <v/>
      </c>
      <c r="D9" s="34"/>
      <c r="E9" s="33" t="str">
        <f>IF(F9="","",IF(F9&gt;N5,"○","●"))</f>
        <v/>
      </c>
      <c r="F9" s="34"/>
      <c r="G9" s="33" t="str">
        <f>IF(H9="","",IF(H9&gt;N6,"○","●"))</f>
        <v/>
      </c>
      <c r="H9" s="34"/>
      <c r="I9" s="33" t="str">
        <f>IF(J9="","",IF(J9&gt;N7,"○","●"))</f>
        <v/>
      </c>
      <c r="J9" s="34"/>
      <c r="K9" s="33" t="str">
        <f>IF(L9="","",IF(L9&gt;N8,"○","●"))</f>
        <v/>
      </c>
      <c r="L9" s="34"/>
      <c r="M9" s="85"/>
      <c r="N9" s="87"/>
      <c r="O9" s="54"/>
      <c r="P9" s="54">
        <f t="shared" si="0"/>
        <v>0</v>
      </c>
      <c r="Q9" s="62">
        <f>RANK(P4:P9,P4:P9)</f>
        <v>1</v>
      </c>
      <c r="R9" s="30">
        <f t="shared" si="1"/>
        <v>0</v>
      </c>
      <c r="S9" s="30">
        <f t="shared" si="2"/>
        <v>0</v>
      </c>
      <c r="T9" s="30">
        <f t="shared" si="3"/>
        <v>0</v>
      </c>
    </row>
    <row r="10" spans="2:27" ht="30" customHeight="1" x14ac:dyDescent="0.45">
      <c r="B10" s="25" t="str">
        <f>U12</f>
        <v>K</v>
      </c>
      <c r="R10" s="30"/>
      <c r="S10" s="30"/>
      <c r="T10" s="30"/>
    </row>
    <row r="11" spans="2:27" ht="30" customHeight="1" x14ac:dyDescent="0.35">
      <c r="B11" s="52"/>
      <c r="C11" s="88" t="str">
        <f>V12</f>
        <v>FreeStyle</v>
      </c>
      <c r="D11" s="89"/>
      <c r="E11" s="88" t="str">
        <f>W12</f>
        <v>フリッパーズ</v>
      </c>
      <c r="F11" s="89"/>
      <c r="G11" s="88" t="str">
        <f>X12</f>
        <v>ASA</v>
      </c>
      <c r="H11" s="89"/>
      <c r="I11" s="88" t="str">
        <f>Y12</f>
        <v>Spirit</v>
      </c>
      <c r="J11" s="89"/>
      <c r="K11" s="88">
        <f>Z12</f>
        <v>0</v>
      </c>
      <c r="L11" s="89"/>
      <c r="M11" s="93">
        <f>AA12</f>
        <v>0</v>
      </c>
      <c r="N11" s="93"/>
      <c r="O11" s="55" t="s">
        <v>0</v>
      </c>
      <c r="P11" s="55" t="s">
        <v>1</v>
      </c>
      <c r="Q11" s="61" t="s">
        <v>7</v>
      </c>
      <c r="R11" s="30" t="s">
        <v>13</v>
      </c>
      <c r="S11" s="30" t="s">
        <v>14</v>
      </c>
      <c r="T11" s="30" t="s">
        <v>12</v>
      </c>
      <c r="U11" s="63"/>
      <c r="V11" s="63">
        <v>1</v>
      </c>
      <c r="W11" s="63">
        <v>2</v>
      </c>
      <c r="X11" s="63">
        <v>3</v>
      </c>
      <c r="Y11" s="63">
        <v>4</v>
      </c>
      <c r="Z11" s="63">
        <v>5</v>
      </c>
      <c r="AA11" s="63">
        <v>6</v>
      </c>
    </row>
    <row r="12" spans="2:27" ht="30" customHeight="1" x14ac:dyDescent="0.35">
      <c r="B12" s="53" t="str">
        <f>C11</f>
        <v>FreeStyle</v>
      </c>
      <c r="C12" s="85"/>
      <c r="D12" s="86"/>
      <c r="E12" s="33" t="str">
        <f>IF(F12="","",IF(F12&gt;D13,"○","●"))</f>
        <v/>
      </c>
      <c r="F12" s="34"/>
      <c r="G12" s="33" t="str">
        <f>IF(H12="","",IF(H12&gt;D14,"○","●"))</f>
        <v/>
      </c>
      <c r="H12" s="34"/>
      <c r="I12" s="33" t="str">
        <f>IF(J12="","",IF(J12&gt;D15,"○","●"))</f>
        <v/>
      </c>
      <c r="J12" s="34"/>
      <c r="K12" s="33" t="str">
        <f>IF(L12="","",IF(L12&gt;D16,"○","●"))</f>
        <v/>
      </c>
      <c r="L12" s="34"/>
      <c r="M12" s="33" t="str">
        <f>IF(N12="","",IF(N12&gt;D17,"○","●"))</f>
        <v/>
      </c>
      <c r="N12" s="60"/>
      <c r="O12" s="54"/>
      <c r="P12" s="57">
        <f t="shared" ref="P12:P17" si="4">R12*2+S12*1+T12*(-1)</f>
        <v>0</v>
      </c>
      <c r="Q12" s="62">
        <f>RANK(P12:P17,P12:P17)</f>
        <v>1</v>
      </c>
      <c r="R12" s="30">
        <f t="shared" ref="R12:R17" si="5">COUNTIF(C12:N12,"○")</f>
        <v>0</v>
      </c>
      <c r="S12" s="30">
        <f t="shared" ref="S12:S17" si="6">COUNTIF(C12:N12,"●")</f>
        <v>0</v>
      </c>
      <c r="T12" s="30">
        <f t="shared" ref="T12:T17" si="7">COUNTIF(C12:N12,"●●")</f>
        <v>0</v>
      </c>
      <c r="U12" s="63" t="s">
        <v>103</v>
      </c>
      <c r="V12" s="63" t="s">
        <v>101</v>
      </c>
      <c r="W12" s="63" t="s">
        <v>97</v>
      </c>
      <c r="X12" s="63" t="s">
        <v>100</v>
      </c>
      <c r="Y12" s="63" t="s">
        <v>77</v>
      </c>
      <c r="Z12" s="63"/>
      <c r="AA12" s="63"/>
    </row>
    <row r="13" spans="2:27" ht="30" customHeight="1" x14ac:dyDescent="0.35">
      <c r="B13" s="53" t="str">
        <f>E11</f>
        <v>フリッパーズ</v>
      </c>
      <c r="C13" s="33" t="str">
        <f>IF(D13="","",IF(D13&gt;F12,"○","●"))</f>
        <v/>
      </c>
      <c r="D13" s="34"/>
      <c r="E13" s="85"/>
      <c r="F13" s="86"/>
      <c r="G13" s="33" t="str">
        <f>IF(H13="","",IF(H13&gt;E14,"○","●"))</f>
        <v/>
      </c>
      <c r="H13" s="34"/>
      <c r="I13" s="33" t="str">
        <f>IF(J13="","",IF(J13&gt;F15,"○","●"))</f>
        <v/>
      </c>
      <c r="J13" s="34"/>
      <c r="K13" s="33" t="str">
        <f>IF(L13="","",IF(L13&gt;F16,"○","●"))</f>
        <v/>
      </c>
      <c r="L13" s="34"/>
      <c r="M13" s="33" t="str">
        <f>IF(N13="","",IF(N13&gt;F17,"○","●"))</f>
        <v/>
      </c>
      <c r="N13" s="60"/>
      <c r="O13" s="54"/>
      <c r="P13" s="54">
        <f t="shared" si="4"/>
        <v>0</v>
      </c>
      <c r="Q13" s="51">
        <f>RANK(P12:P17,P12:P17)</f>
        <v>1</v>
      </c>
      <c r="R13" s="30">
        <f t="shared" si="5"/>
        <v>0</v>
      </c>
      <c r="S13" s="30">
        <f t="shared" si="6"/>
        <v>0</v>
      </c>
      <c r="T13" s="30">
        <f t="shared" si="7"/>
        <v>0</v>
      </c>
    </row>
    <row r="14" spans="2:27" ht="30" customHeight="1" x14ac:dyDescent="0.35">
      <c r="B14" s="53" t="str">
        <f>G11</f>
        <v>ASA</v>
      </c>
      <c r="C14" s="33" t="str">
        <f>IF(D14="","",IF(D14&gt;H12,"○","●"))</f>
        <v/>
      </c>
      <c r="D14" s="34"/>
      <c r="E14" s="33" t="str">
        <f>IF(F14="","",IF(F14&gt;H13,"○","●"))</f>
        <v/>
      </c>
      <c r="F14" s="34"/>
      <c r="G14" s="85"/>
      <c r="H14" s="86"/>
      <c r="I14" s="33" t="str">
        <f>IF(J14="","",IF(J14&gt;H15,"○","●"))</f>
        <v/>
      </c>
      <c r="J14" s="34"/>
      <c r="K14" s="33" t="str">
        <f>IF(L14="","",IF(L14&gt;H16,"○","●"))</f>
        <v/>
      </c>
      <c r="L14" s="34"/>
      <c r="M14" s="33" t="str">
        <f>IF(N14="","",IF(N14&gt;H17,"○","●"))</f>
        <v/>
      </c>
      <c r="N14" s="60"/>
      <c r="O14" s="54"/>
      <c r="P14" s="54">
        <f t="shared" si="4"/>
        <v>0</v>
      </c>
      <c r="Q14" s="62">
        <f>RANK(P12:P17,P12:P17)</f>
        <v>1</v>
      </c>
      <c r="R14" s="30">
        <f t="shared" si="5"/>
        <v>0</v>
      </c>
      <c r="S14" s="30">
        <f t="shared" si="6"/>
        <v>0</v>
      </c>
      <c r="T14" s="30">
        <f t="shared" si="7"/>
        <v>0</v>
      </c>
    </row>
    <row r="15" spans="2:27" ht="30" customHeight="1" x14ac:dyDescent="0.35">
      <c r="B15" s="53" t="str">
        <f>I11</f>
        <v>Spirit</v>
      </c>
      <c r="C15" s="33" t="str">
        <f>IF(D15="","",IF(D15&gt;J12,"○","●"))</f>
        <v/>
      </c>
      <c r="D15" s="34"/>
      <c r="E15" s="33" t="str">
        <f>IF(F15="","",IF(F15&gt;J13,"○","●"))</f>
        <v/>
      </c>
      <c r="F15" s="34"/>
      <c r="G15" s="33" t="str">
        <f>IF(H15="","",IF(H15&gt;J14,"○","●"))</f>
        <v/>
      </c>
      <c r="H15" s="34"/>
      <c r="I15" s="85"/>
      <c r="J15" s="86"/>
      <c r="K15" s="33" t="str">
        <f>IF(L15="","",IF(L15&gt;#REF!,"○","●"))</f>
        <v/>
      </c>
      <c r="L15" s="34"/>
      <c r="M15" s="33" t="str">
        <f>IF(N15="","",IF(N15&gt;J17,"○","●"))</f>
        <v/>
      </c>
      <c r="N15" s="60"/>
      <c r="O15" s="54"/>
      <c r="P15" s="54">
        <f t="shared" si="4"/>
        <v>0</v>
      </c>
      <c r="Q15" s="62">
        <f>RANK(P12:P17,P12:P17)</f>
        <v>1</v>
      </c>
      <c r="R15" s="30">
        <f t="shared" si="5"/>
        <v>0</v>
      </c>
      <c r="S15" s="30">
        <f t="shared" si="6"/>
        <v>0</v>
      </c>
      <c r="T15" s="30">
        <f t="shared" si="7"/>
        <v>0</v>
      </c>
    </row>
    <row r="16" spans="2:27" ht="30" hidden="1" customHeight="1" x14ac:dyDescent="0.35">
      <c r="B16" s="53">
        <f>K11</f>
        <v>0</v>
      </c>
      <c r="C16" s="33" t="str">
        <f>IF(D16="","",IF(D16&gt;L12,"○","●"))</f>
        <v/>
      </c>
      <c r="D16" s="34"/>
      <c r="E16" s="33" t="str">
        <f>IF(F16="","",IF(F16&gt;L13,"○","●"))</f>
        <v/>
      </c>
      <c r="F16" s="34"/>
      <c r="G16" s="33" t="str">
        <f>IF(H16="","",IF(H16&gt;L14,"○","●"))</f>
        <v/>
      </c>
      <c r="H16" s="34"/>
      <c r="I16" s="33" t="str">
        <f>IF(J16="","",IF(J16&gt;L15,"○","●"))</f>
        <v/>
      </c>
      <c r="J16" s="34"/>
      <c r="K16" s="85"/>
      <c r="L16" s="86"/>
      <c r="M16" s="33" t="str">
        <f>IF(N16="","",IF(N16&gt;L17,"○","●"))</f>
        <v/>
      </c>
      <c r="N16" s="60"/>
      <c r="O16" s="54"/>
      <c r="P16" s="54">
        <f t="shared" si="4"/>
        <v>0</v>
      </c>
      <c r="Q16" s="62">
        <f>RANK(P12:P17,P12:P17)</f>
        <v>1</v>
      </c>
      <c r="R16" s="30">
        <f t="shared" si="5"/>
        <v>0</v>
      </c>
      <c r="S16" s="30">
        <f t="shared" si="6"/>
        <v>0</v>
      </c>
      <c r="T16" s="30">
        <f t="shared" si="7"/>
        <v>0</v>
      </c>
    </row>
    <row r="17" spans="2:20" ht="30" hidden="1" customHeight="1" x14ac:dyDescent="0.35">
      <c r="B17" s="53">
        <f>M11</f>
        <v>0</v>
      </c>
      <c r="C17" s="33" t="str">
        <f>IF(D17="","",IF(D17&gt;N12,"○","●"))</f>
        <v/>
      </c>
      <c r="D17" s="34"/>
      <c r="E17" s="33" t="str">
        <f>IF(F17="","",IF(F17&gt;N13,"○","●"))</f>
        <v/>
      </c>
      <c r="F17" s="34"/>
      <c r="G17" s="33" t="str">
        <f>IF(H17="","",IF(H17&gt;N14,"○","●"))</f>
        <v/>
      </c>
      <c r="H17" s="34"/>
      <c r="I17" s="33" t="str">
        <f>IF(J17="","",IF(J17&gt;N15,"○","●"))</f>
        <v/>
      </c>
      <c r="J17" s="34"/>
      <c r="K17" s="33" t="str">
        <f>IF(L17="","",IF(L17&gt;N16,"○","●"))</f>
        <v/>
      </c>
      <c r="L17" s="34"/>
      <c r="M17" s="85"/>
      <c r="N17" s="87"/>
      <c r="O17" s="54"/>
      <c r="P17" s="54">
        <f t="shared" si="4"/>
        <v>0</v>
      </c>
      <c r="Q17" s="62">
        <f>RANK(P12:P17,P12:P17)</f>
        <v>1</v>
      </c>
      <c r="R17" s="30">
        <f t="shared" si="5"/>
        <v>0</v>
      </c>
      <c r="S17" s="30">
        <f t="shared" si="6"/>
        <v>0</v>
      </c>
      <c r="T17" s="30">
        <f t="shared" si="7"/>
        <v>0</v>
      </c>
    </row>
    <row r="18" spans="2:20" ht="20.149999999999999" customHeight="1" x14ac:dyDescent="0.35">
      <c r="B18" s="78" t="s">
        <v>161</v>
      </c>
      <c r="C18" s="79"/>
      <c r="D18" s="80"/>
      <c r="E18" s="79"/>
      <c r="F18" s="80"/>
      <c r="G18" s="79"/>
      <c r="H18" s="80"/>
      <c r="I18" s="79"/>
      <c r="J18" s="79"/>
      <c r="K18" s="81"/>
      <c r="L18" s="81"/>
      <c r="M18" s="49"/>
      <c r="N18" s="30"/>
      <c r="O18" s="30"/>
      <c r="P18" s="30"/>
    </row>
    <row r="19" spans="2:20" ht="20.149999999999999" customHeight="1" x14ac:dyDescent="0.35">
      <c r="B19" s="82"/>
      <c r="C19" s="83"/>
      <c r="D19" s="82"/>
      <c r="E19" s="82" t="s">
        <v>122</v>
      </c>
      <c r="F19" s="82"/>
      <c r="G19" s="84"/>
      <c r="H19" s="84"/>
      <c r="I19" s="83"/>
      <c r="J19" s="83"/>
      <c r="K19" s="82"/>
      <c r="L19" s="24"/>
      <c r="M19" s="49"/>
      <c r="N19" s="30"/>
      <c r="O19" s="30"/>
      <c r="P19" s="30"/>
    </row>
    <row r="20" spans="2:20" ht="20.149999999999999" customHeight="1" x14ac:dyDescent="0.35">
      <c r="B20" s="78" t="s">
        <v>162</v>
      </c>
      <c r="C20" s="83"/>
      <c r="D20" s="82"/>
      <c r="E20" s="82"/>
      <c r="F20" s="82"/>
      <c r="G20" s="84"/>
      <c r="H20" s="84"/>
      <c r="I20" s="83"/>
      <c r="J20" s="83"/>
      <c r="K20" s="82"/>
      <c r="L20" s="24"/>
      <c r="M20" s="49"/>
      <c r="N20" s="30"/>
      <c r="O20" s="30"/>
      <c r="P20" s="30"/>
    </row>
    <row r="21" spans="2:20" ht="20.149999999999999" customHeight="1" x14ac:dyDescent="0.35">
      <c r="B21" s="82"/>
      <c r="C21" s="83"/>
      <c r="D21" s="82"/>
      <c r="E21" s="82" t="s">
        <v>122</v>
      </c>
      <c r="F21" s="82"/>
      <c r="G21" s="84"/>
      <c r="H21" s="84"/>
      <c r="I21" s="83"/>
      <c r="J21" s="83"/>
      <c r="K21" s="82"/>
      <c r="L21" s="24"/>
      <c r="M21" s="49"/>
      <c r="N21" s="30"/>
      <c r="O21" s="30"/>
      <c r="P21" s="30"/>
    </row>
    <row r="22" spans="2:20" ht="20.149999999999999" customHeight="1" x14ac:dyDescent="0.35">
      <c r="B22" s="78" t="s">
        <v>163</v>
      </c>
      <c r="C22" s="70"/>
      <c r="D22" s="48"/>
      <c r="E22" s="70"/>
      <c r="F22" s="48"/>
      <c r="G22" s="70"/>
      <c r="H22" s="48"/>
      <c r="I22" s="70"/>
      <c r="J22" s="70"/>
      <c r="K22" s="49"/>
      <c r="L22" s="49"/>
      <c r="M22" s="49"/>
      <c r="N22" s="30"/>
      <c r="O22" s="30"/>
      <c r="P22" s="30"/>
    </row>
    <row r="23" spans="2:20" ht="20.149999999999999" customHeight="1" x14ac:dyDescent="0.35">
      <c r="B23" s="77"/>
      <c r="C23" s="70"/>
      <c r="D23" s="48"/>
      <c r="E23" s="82" t="s">
        <v>122</v>
      </c>
      <c r="F23" s="48"/>
      <c r="G23" s="70"/>
      <c r="H23" s="48"/>
      <c r="I23" s="70"/>
      <c r="J23" s="70"/>
      <c r="K23" s="49"/>
      <c r="L23" s="49"/>
      <c r="M23" s="49"/>
      <c r="N23" s="30"/>
      <c r="O23" s="30"/>
      <c r="P23" s="30"/>
    </row>
    <row r="24" spans="2:20" ht="20.149999999999999" customHeight="1" x14ac:dyDescent="0.35">
      <c r="B24" s="78" t="s">
        <v>164</v>
      </c>
      <c r="C24" s="70"/>
      <c r="D24" s="48"/>
      <c r="E24" s="70"/>
      <c r="F24" s="48"/>
      <c r="G24" s="70"/>
      <c r="H24" s="48"/>
      <c r="I24" s="70"/>
      <c r="J24" s="70"/>
      <c r="K24" s="49"/>
      <c r="L24" s="49"/>
      <c r="M24" s="49"/>
      <c r="N24" s="30"/>
      <c r="O24" s="30"/>
      <c r="P24" s="30"/>
    </row>
    <row r="25" spans="2:20" ht="20.149999999999999" customHeight="1" x14ac:dyDescent="0.35">
      <c r="B25" s="77"/>
      <c r="C25" s="70"/>
      <c r="D25" s="48"/>
      <c r="E25" s="82" t="s">
        <v>122</v>
      </c>
      <c r="F25" s="48"/>
      <c r="G25" s="70"/>
      <c r="H25" s="48"/>
      <c r="I25" s="70"/>
      <c r="J25" s="70"/>
      <c r="K25" s="49"/>
      <c r="L25" s="49"/>
      <c r="M25" s="49"/>
      <c r="N25" s="30"/>
      <c r="O25" s="30"/>
      <c r="P25" s="30"/>
    </row>
  </sheetData>
  <mergeCells count="24">
    <mergeCell ref="M9:N9"/>
    <mergeCell ref="C3:D3"/>
    <mergeCell ref="E3:F3"/>
    <mergeCell ref="G3:H3"/>
    <mergeCell ref="I3:J3"/>
    <mergeCell ref="K3:L3"/>
    <mergeCell ref="M3:N3"/>
    <mergeCell ref="C4:D4"/>
    <mergeCell ref="E5:F5"/>
    <mergeCell ref="G6:H6"/>
    <mergeCell ref="I7:J7"/>
    <mergeCell ref="K8:L8"/>
    <mergeCell ref="M17:N17"/>
    <mergeCell ref="C11:D11"/>
    <mergeCell ref="E11:F11"/>
    <mergeCell ref="G11:H11"/>
    <mergeCell ref="I11:J11"/>
    <mergeCell ref="K11:L11"/>
    <mergeCell ref="M11:N11"/>
    <mergeCell ref="C12:D12"/>
    <mergeCell ref="E13:F13"/>
    <mergeCell ref="G14:H14"/>
    <mergeCell ref="I15:J15"/>
    <mergeCell ref="K16:L16"/>
  </mergeCells>
  <phoneticPr fontId="2"/>
  <printOptions horizontalCentered="1"/>
  <pageMargins left="0.41" right="0.31" top="0.59055118110236227" bottom="0.59055118110236227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23"/>
  <sheetViews>
    <sheetView showGridLines="0" view="pageBreakPreview" zoomScale="80" zoomScaleNormal="7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8" width="5.6328125" style="26" customWidth="1"/>
    <col min="9" max="14" width="5.6328125" style="26" hidden="1" customWidth="1"/>
    <col min="15" max="20" width="6.6328125" style="26" customWidth="1"/>
    <col min="21" max="16384" width="9" style="26"/>
  </cols>
  <sheetData>
    <row r="1" spans="2:27" ht="20.149999999999999" customHeight="1" x14ac:dyDescent="0.45">
      <c r="B1" s="21" t="s">
        <v>157</v>
      </c>
      <c r="O1" s="67"/>
    </row>
    <row r="2" spans="2:27" ht="30" customHeight="1" x14ac:dyDescent="0.45">
      <c r="B2" s="25" t="str">
        <f>U4</f>
        <v>M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72"/>
      <c r="P2" s="29"/>
    </row>
    <row r="3" spans="2:27" ht="30" customHeight="1" x14ac:dyDescent="0.35">
      <c r="B3" s="52"/>
      <c r="C3" s="88" t="str">
        <f>V4</f>
        <v>REVIVAL</v>
      </c>
      <c r="D3" s="89"/>
      <c r="E3" s="88" t="str">
        <f>W4</f>
        <v>大阪T＆E</v>
      </c>
      <c r="F3" s="89"/>
      <c r="G3" s="88" t="str">
        <f>X4</f>
        <v>SP.BUNCH</v>
      </c>
      <c r="H3" s="89"/>
      <c r="I3" s="88">
        <f>Y4</f>
        <v>0</v>
      </c>
      <c r="J3" s="89"/>
      <c r="K3" s="88">
        <f>Z4</f>
        <v>0</v>
      </c>
      <c r="L3" s="89"/>
      <c r="M3" s="93">
        <f>AA4</f>
        <v>0</v>
      </c>
      <c r="N3" s="93"/>
      <c r="O3" s="55" t="s">
        <v>0</v>
      </c>
      <c r="P3" s="55" t="s">
        <v>1</v>
      </c>
      <c r="Q3" s="61" t="s">
        <v>7</v>
      </c>
      <c r="R3" s="30" t="s">
        <v>25</v>
      </c>
      <c r="S3" s="30" t="s">
        <v>26</v>
      </c>
      <c r="T3" s="30" t="s">
        <v>27</v>
      </c>
      <c r="U3" s="63"/>
      <c r="V3" s="63">
        <v>1</v>
      </c>
      <c r="W3" s="63">
        <v>2</v>
      </c>
      <c r="X3" s="63">
        <v>3</v>
      </c>
      <c r="Y3" s="63">
        <v>4</v>
      </c>
      <c r="Z3" s="63">
        <v>5</v>
      </c>
      <c r="AA3" s="63">
        <v>6</v>
      </c>
    </row>
    <row r="4" spans="2:27" ht="30" customHeight="1" x14ac:dyDescent="0.35">
      <c r="B4" s="53" t="str">
        <f>C3</f>
        <v>REVIVAL</v>
      </c>
      <c r="C4" s="85"/>
      <c r="D4" s="86"/>
      <c r="E4" s="33" t="str">
        <f>IF(F4="","",IF(F4&gt;D5,"○","●"))</f>
        <v>●</v>
      </c>
      <c r="F4" s="34">
        <v>53</v>
      </c>
      <c r="G4" s="33" t="str">
        <f>IF(H4="","",IF(H4&gt;D6,"○","●"))</f>
        <v/>
      </c>
      <c r="H4" s="34"/>
      <c r="I4" s="33" t="str">
        <f>IF(J4="","",IF(J4&gt;D7,"○","●"))</f>
        <v/>
      </c>
      <c r="J4" s="34"/>
      <c r="K4" s="33" t="str">
        <f>IF(L4="","",IF(L4&gt;D8,"○","●"))</f>
        <v/>
      </c>
      <c r="L4" s="34"/>
      <c r="M4" s="33" t="str">
        <f>IF(N4="","",IF(N4&gt;D9,"○","●"))</f>
        <v/>
      </c>
      <c r="N4" s="60"/>
      <c r="O4" s="54"/>
      <c r="P4" s="57">
        <f t="shared" ref="P4:P9" si="0">R4*2+S4*1+T4*(-1)</f>
        <v>1</v>
      </c>
      <c r="Q4" s="62">
        <f>RANK(P4:P9,P4:P9)</f>
        <v>2</v>
      </c>
      <c r="R4" s="30">
        <f t="shared" ref="R4:R9" si="1">COUNTIF(C4:N4,"○")</f>
        <v>0</v>
      </c>
      <c r="S4" s="30">
        <f t="shared" ref="S4:S9" si="2">COUNTIF(C4:N4,"●")</f>
        <v>1</v>
      </c>
      <c r="T4" s="30">
        <f t="shared" ref="T4:T9" si="3">COUNTIF(C4:N4,"●●")</f>
        <v>0</v>
      </c>
      <c r="U4" s="63" t="s">
        <v>158</v>
      </c>
      <c r="V4" s="63" t="s">
        <v>95</v>
      </c>
      <c r="W4" s="63" t="s">
        <v>96</v>
      </c>
      <c r="X4" s="63" t="s">
        <v>104</v>
      </c>
      <c r="Y4" s="63"/>
      <c r="Z4" s="63"/>
      <c r="AA4" s="63"/>
    </row>
    <row r="5" spans="2:27" ht="30" customHeight="1" x14ac:dyDescent="0.35">
      <c r="B5" s="53" t="str">
        <f>E3</f>
        <v>大阪T＆E</v>
      </c>
      <c r="C5" s="33" t="str">
        <f>IF(D5="","",IF(D5&gt;F4,"○","●"))</f>
        <v>○</v>
      </c>
      <c r="D5" s="34">
        <v>57</v>
      </c>
      <c r="E5" s="85"/>
      <c r="F5" s="86"/>
      <c r="G5" s="33" t="str">
        <f>IF(H5="","",IF(H5&gt;E6,"○","●"))</f>
        <v/>
      </c>
      <c r="H5" s="34"/>
      <c r="I5" s="33" t="str">
        <f>IF(J5="","",IF(J5&gt;F7,"○","●"))</f>
        <v/>
      </c>
      <c r="J5" s="34"/>
      <c r="K5" s="33" t="str">
        <f>IF(L5="","",IF(L5&gt;F8,"○","●"))</f>
        <v/>
      </c>
      <c r="L5" s="34"/>
      <c r="M5" s="33" t="str">
        <f>IF(N5="","",IF(N5&gt;F9,"○","●"))</f>
        <v/>
      </c>
      <c r="N5" s="60"/>
      <c r="O5" s="54"/>
      <c r="P5" s="54">
        <f t="shared" si="0"/>
        <v>2</v>
      </c>
      <c r="Q5" s="51">
        <f>RANK(P4:P9,P4:P9)</f>
        <v>1</v>
      </c>
      <c r="R5" s="30">
        <f t="shared" si="1"/>
        <v>1</v>
      </c>
      <c r="S5" s="30">
        <f t="shared" si="2"/>
        <v>0</v>
      </c>
      <c r="T5" s="30">
        <f t="shared" si="3"/>
        <v>0</v>
      </c>
    </row>
    <row r="6" spans="2:27" ht="30" customHeight="1" x14ac:dyDescent="0.35">
      <c r="B6" s="53" t="str">
        <f>G3</f>
        <v>SP.BUNCH</v>
      </c>
      <c r="C6" s="33" t="str">
        <f>IF(D6="","",IF(D6&gt;H4,"○","●"))</f>
        <v/>
      </c>
      <c r="D6" s="34"/>
      <c r="E6" s="33" t="str">
        <f>IF(F6="","",IF(F6&gt;H5,"○","●"))</f>
        <v/>
      </c>
      <c r="F6" s="34"/>
      <c r="G6" s="85"/>
      <c r="H6" s="86"/>
      <c r="I6" s="33" t="str">
        <f>IF(J6="","",IF(J6&gt;H7,"○","●"))</f>
        <v/>
      </c>
      <c r="J6" s="34"/>
      <c r="K6" s="33" t="str">
        <f>IF(L6="","",IF(L6&gt;H8,"○","●"))</f>
        <v/>
      </c>
      <c r="L6" s="34"/>
      <c r="M6" s="33" t="str">
        <f>IF(N6="","",IF(N6&gt;H9,"○","●"))</f>
        <v/>
      </c>
      <c r="N6" s="60"/>
      <c r="O6" s="54"/>
      <c r="P6" s="54">
        <f t="shared" si="0"/>
        <v>0</v>
      </c>
      <c r="Q6" s="62">
        <f>RANK(P4:P9,P4:P9)</f>
        <v>3</v>
      </c>
      <c r="R6" s="30">
        <f t="shared" si="1"/>
        <v>0</v>
      </c>
      <c r="S6" s="30">
        <f t="shared" si="2"/>
        <v>0</v>
      </c>
      <c r="T6" s="30">
        <f t="shared" si="3"/>
        <v>0</v>
      </c>
    </row>
    <row r="7" spans="2:27" ht="30" hidden="1" customHeight="1" x14ac:dyDescent="0.35">
      <c r="B7" s="53">
        <f>I3</f>
        <v>0</v>
      </c>
      <c r="C7" s="33" t="str">
        <f>IF(D7="","",IF(D7&gt;J4,"○","●"))</f>
        <v/>
      </c>
      <c r="D7" s="34"/>
      <c r="E7" s="33" t="str">
        <f>IF(F7="","",IF(F7&gt;J5,"○","●"))</f>
        <v/>
      </c>
      <c r="F7" s="34"/>
      <c r="G7" s="33" t="str">
        <f>IF(H7="","",IF(H7&gt;J6,"○","●"))</f>
        <v/>
      </c>
      <c r="H7" s="34"/>
      <c r="I7" s="85"/>
      <c r="J7" s="86"/>
      <c r="K7" s="33" t="str">
        <f>IF(L7="","",IF(L7&gt;#REF!,"○","●"))</f>
        <v/>
      </c>
      <c r="L7" s="34"/>
      <c r="M7" s="33" t="str">
        <f>IF(N7="","",IF(N7&gt;J9,"○","●"))</f>
        <v/>
      </c>
      <c r="N7" s="60"/>
      <c r="O7" s="54"/>
      <c r="P7" s="54">
        <f t="shared" si="0"/>
        <v>0</v>
      </c>
      <c r="Q7" s="62">
        <f>RANK(P4:P9,P4:P9)</f>
        <v>3</v>
      </c>
      <c r="R7" s="30">
        <f t="shared" si="1"/>
        <v>0</v>
      </c>
      <c r="S7" s="30">
        <f t="shared" si="2"/>
        <v>0</v>
      </c>
      <c r="T7" s="30">
        <f t="shared" si="3"/>
        <v>0</v>
      </c>
    </row>
    <row r="8" spans="2:27" ht="30" hidden="1" customHeight="1" x14ac:dyDescent="0.35">
      <c r="B8" s="53">
        <f>K3</f>
        <v>0</v>
      </c>
      <c r="C8" s="33" t="str">
        <f>IF(D8="","",IF(D8&gt;L4,"○","●"))</f>
        <v/>
      </c>
      <c r="D8" s="34"/>
      <c r="E8" s="33" t="str">
        <f>IF(F8="","",IF(F8&gt;L5,"○","●"))</f>
        <v/>
      </c>
      <c r="F8" s="34"/>
      <c r="G8" s="33" t="str">
        <f>IF(H8="","",IF(H8&gt;L6,"○","●"))</f>
        <v/>
      </c>
      <c r="H8" s="34"/>
      <c r="I8" s="33" t="str">
        <f>IF(J8="","",IF(J8&gt;L7,"○","●"))</f>
        <v/>
      </c>
      <c r="J8" s="34"/>
      <c r="K8" s="85"/>
      <c r="L8" s="86"/>
      <c r="M8" s="33" t="str">
        <f>IF(N8="","",IF(N8&gt;L9,"○","●"))</f>
        <v/>
      </c>
      <c r="N8" s="60"/>
      <c r="O8" s="54"/>
      <c r="P8" s="54">
        <f t="shared" si="0"/>
        <v>0</v>
      </c>
      <c r="Q8" s="62">
        <f>RANK(P4:P9,P4:P9)</f>
        <v>3</v>
      </c>
      <c r="R8" s="30">
        <f t="shared" si="1"/>
        <v>0</v>
      </c>
      <c r="S8" s="30">
        <f t="shared" si="2"/>
        <v>0</v>
      </c>
      <c r="T8" s="30">
        <f t="shared" si="3"/>
        <v>0</v>
      </c>
    </row>
    <row r="9" spans="2:27" ht="30" hidden="1" customHeight="1" x14ac:dyDescent="0.35">
      <c r="B9" s="53">
        <f>M3</f>
        <v>0</v>
      </c>
      <c r="C9" s="33" t="str">
        <f>IF(D9="","",IF(D9&gt;N4,"○","●"))</f>
        <v/>
      </c>
      <c r="D9" s="34"/>
      <c r="E9" s="33" t="str">
        <f>IF(F9="","",IF(F9&gt;N5,"○","●"))</f>
        <v/>
      </c>
      <c r="F9" s="34"/>
      <c r="G9" s="33" t="str">
        <f>IF(H9="","",IF(H9&gt;N6,"○","●"))</f>
        <v/>
      </c>
      <c r="H9" s="34"/>
      <c r="I9" s="33" t="str">
        <f>IF(J9="","",IF(J9&gt;N7,"○","●"))</f>
        <v/>
      </c>
      <c r="J9" s="34"/>
      <c r="K9" s="33" t="str">
        <f>IF(L9="","",IF(L9&gt;N8,"○","●"))</f>
        <v/>
      </c>
      <c r="L9" s="34"/>
      <c r="M9" s="85"/>
      <c r="N9" s="87"/>
      <c r="O9" s="54"/>
      <c r="P9" s="54">
        <f t="shared" si="0"/>
        <v>0</v>
      </c>
      <c r="Q9" s="62">
        <f>RANK(P4:P9,P4:P9)</f>
        <v>3</v>
      </c>
      <c r="R9" s="30">
        <f t="shared" si="1"/>
        <v>0</v>
      </c>
      <c r="S9" s="30">
        <f t="shared" si="2"/>
        <v>0</v>
      </c>
      <c r="T9" s="30">
        <f t="shared" si="3"/>
        <v>0</v>
      </c>
    </row>
    <row r="10" spans="2:27" ht="30" customHeight="1" x14ac:dyDescent="0.45">
      <c r="B10" s="25" t="str">
        <f>U12</f>
        <v>N</v>
      </c>
      <c r="R10" s="30"/>
      <c r="S10" s="30"/>
      <c r="T10" s="30"/>
    </row>
    <row r="11" spans="2:27" ht="30" customHeight="1" x14ac:dyDescent="0.35">
      <c r="B11" s="52"/>
      <c r="C11" s="88" t="str">
        <f>V12</f>
        <v>Aula</v>
      </c>
      <c r="D11" s="89"/>
      <c r="E11" s="88" t="str">
        <f>W12</f>
        <v>泉北クラブ</v>
      </c>
      <c r="F11" s="89"/>
      <c r="G11" s="88" t="str">
        <f>X12</f>
        <v>STEELO</v>
      </c>
      <c r="H11" s="89"/>
      <c r="I11" s="88">
        <f>Y12</f>
        <v>0</v>
      </c>
      <c r="J11" s="89"/>
      <c r="K11" s="88">
        <f>Z12</f>
        <v>0</v>
      </c>
      <c r="L11" s="89"/>
      <c r="M11" s="93">
        <f>AA12</f>
        <v>0</v>
      </c>
      <c r="N11" s="93"/>
      <c r="O11" s="55" t="s">
        <v>0</v>
      </c>
      <c r="P11" s="55" t="s">
        <v>1</v>
      </c>
      <c r="Q11" s="61" t="s">
        <v>7</v>
      </c>
      <c r="R11" s="30" t="s">
        <v>25</v>
      </c>
      <c r="S11" s="30" t="s">
        <v>14</v>
      </c>
      <c r="T11" s="30" t="s">
        <v>27</v>
      </c>
      <c r="U11" s="63"/>
      <c r="V11" s="63">
        <v>1</v>
      </c>
      <c r="W11" s="63">
        <v>2</v>
      </c>
      <c r="X11" s="63">
        <v>3</v>
      </c>
      <c r="Y11" s="63">
        <v>4</v>
      </c>
      <c r="Z11" s="63">
        <v>5</v>
      </c>
      <c r="AA11" s="63">
        <v>6</v>
      </c>
    </row>
    <row r="12" spans="2:27" ht="30" customHeight="1" x14ac:dyDescent="0.35">
      <c r="B12" s="53" t="str">
        <f>C11</f>
        <v>Aula</v>
      </c>
      <c r="C12" s="85"/>
      <c r="D12" s="86"/>
      <c r="E12" s="33" t="str">
        <f>IF(F12="","",IF(F12&gt;D13,"○","●"))</f>
        <v>○</v>
      </c>
      <c r="F12" s="34">
        <v>53</v>
      </c>
      <c r="G12" s="33" t="str">
        <f>IF(H12="","",IF(H12&gt;D14,"○","●"))</f>
        <v/>
      </c>
      <c r="H12" s="34"/>
      <c r="I12" s="33" t="str">
        <f>IF(J12="","",IF(J12&gt;D15,"○","●"))</f>
        <v/>
      </c>
      <c r="J12" s="34"/>
      <c r="K12" s="33" t="str">
        <f>IF(L12="","",IF(L12&gt;D16,"○","●"))</f>
        <v/>
      </c>
      <c r="L12" s="34"/>
      <c r="M12" s="33" t="str">
        <f>IF(N12="","",IF(N12&gt;D17,"○","●"))</f>
        <v/>
      </c>
      <c r="N12" s="60"/>
      <c r="O12" s="54"/>
      <c r="P12" s="57">
        <f t="shared" ref="P12:P17" si="4">R12*2+S12*1+T12*(-1)</f>
        <v>2</v>
      </c>
      <c r="Q12" s="62">
        <f>RANK(P12:P17,P12:P17)</f>
        <v>1</v>
      </c>
      <c r="R12" s="30">
        <f t="shared" ref="R12:R17" si="5">COUNTIF(C12:N12,"○")</f>
        <v>1</v>
      </c>
      <c r="S12" s="30">
        <f t="shared" ref="S12:S17" si="6">COUNTIF(C12:N12,"●")</f>
        <v>0</v>
      </c>
      <c r="T12" s="30">
        <f t="shared" ref="T12:T17" si="7">COUNTIF(C12:N12,"●●")</f>
        <v>0</v>
      </c>
      <c r="U12" s="63" t="s">
        <v>159</v>
      </c>
      <c r="V12" s="63" t="s">
        <v>78</v>
      </c>
      <c r="W12" s="63" t="s">
        <v>98</v>
      </c>
      <c r="X12" s="63" t="s">
        <v>105</v>
      </c>
      <c r="Y12" s="63"/>
      <c r="Z12" s="63"/>
      <c r="AA12" s="63"/>
    </row>
    <row r="13" spans="2:27" ht="30" customHeight="1" x14ac:dyDescent="0.35">
      <c r="B13" s="53" t="str">
        <f>E11</f>
        <v>泉北クラブ</v>
      </c>
      <c r="C13" s="33" t="str">
        <f>IF(D13="","",IF(D13&gt;F12,"○","●"))</f>
        <v>●</v>
      </c>
      <c r="D13" s="34">
        <v>48</v>
      </c>
      <c r="E13" s="85"/>
      <c r="F13" s="86"/>
      <c r="G13" s="33" t="str">
        <f>IF(H13="","",IF(H13&gt;E14,"○","●"))</f>
        <v/>
      </c>
      <c r="H13" s="34"/>
      <c r="I13" s="33" t="str">
        <f>IF(J13="","",IF(J13&gt;F15,"○","●"))</f>
        <v/>
      </c>
      <c r="J13" s="34"/>
      <c r="K13" s="33" t="str">
        <f>IF(L13="","",IF(L13&gt;F16,"○","●"))</f>
        <v/>
      </c>
      <c r="L13" s="34"/>
      <c r="M13" s="33" t="str">
        <f>IF(N13="","",IF(N13&gt;F17,"○","●"))</f>
        <v/>
      </c>
      <c r="N13" s="60"/>
      <c r="O13" s="54"/>
      <c r="P13" s="54">
        <f t="shared" si="4"/>
        <v>1</v>
      </c>
      <c r="Q13" s="51">
        <f>RANK(P12:P17,P12:P17)</f>
        <v>2</v>
      </c>
      <c r="R13" s="30">
        <f t="shared" si="5"/>
        <v>0</v>
      </c>
      <c r="S13" s="30">
        <f t="shared" si="6"/>
        <v>1</v>
      </c>
      <c r="T13" s="30">
        <f t="shared" si="7"/>
        <v>0</v>
      </c>
    </row>
    <row r="14" spans="2:27" ht="30" customHeight="1" x14ac:dyDescent="0.35">
      <c r="B14" s="53" t="str">
        <f>G11</f>
        <v>STEELO</v>
      </c>
      <c r="C14" s="33" t="str">
        <f>IF(D14="","",IF(D14&gt;H12,"○","●"))</f>
        <v/>
      </c>
      <c r="D14" s="34"/>
      <c r="E14" s="33" t="str">
        <f>IF(F14="","",IF(F14&gt;H13,"○","●"))</f>
        <v/>
      </c>
      <c r="F14" s="34"/>
      <c r="G14" s="85"/>
      <c r="H14" s="86"/>
      <c r="I14" s="33" t="str">
        <f>IF(J14="","",IF(J14&gt;H15,"○","●"))</f>
        <v/>
      </c>
      <c r="J14" s="34"/>
      <c r="K14" s="33" t="str">
        <f>IF(L14="","",IF(L14&gt;H16,"○","●"))</f>
        <v/>
      </c>
      <c r="L14" s="34"/>
      <c r="M14" s="33" t="str">
        <f>IF(N14="","",IF(N14&gt;H17,"○","●"))</f>
        <v/>
      </c>
      <c r="N14" s="60"/>
      <c r="O14" s="54"/>
      <c r="P14" s="54">
        <f t="shared" si="4"/>
        <v>0</v>
      </c>
      <c r="Q14" s="62">
        <f>RANK(P12:P17,P12:P17)</f>
        <v>3</v>
      </c>
      <c r="R14" s="30">
        <f t="shared" si="5"/>
        <v>0</v>
      </c>
      <c r="S14" s="30">
        <f t="shared" si="6"/>
        <v>0</v>
      </c>
      <c r="T14" s="30">
        <f t="shared" si="7"/>
        <v>0</v>
      </c>
    </row>
    <row r="15" spans="2:27" ht="30" hidden="1" customHeight="1" x14ac:dyDescent="0.35">
      <c r="B15" s="53">
        <f>I11</f>
        <v>0</v>
      </c>
      <c r="C15" s="33" t="str">
        <f>IF(D15="","",IF(D15&gt;J12,"○","●"))</f>
        <v/>
      </c>
      <c r="D15" s="34"/>
      <c r="E15" s="33" t="str">
        <f>IF(F15="","",IF(F15&gt;J13,"○","●"))</f>
        <v/>
      </c>
      <c r="F15" s="34"/>
      <c r="G15" s="33" t="str">
        <f>IF(H15="","",IF(H15&gt;J14,"○","●"))</f>
        <v/>
      </c>
      <c r="H15" s="34"/>
      <c r="I15" s="85"/>
      <c r="J15" s="86"/>
      <c r="K15" s="33" t="str">
        <f>IF(L15="","",IF(L15&gt;#REF!,"○","●"))</f>
        <v/>
      </c>
      <c r="L15" s="34"/>
      <c r="M15" s="33" t="str">
        <f>IF(N15="","",IF(N15&gt;J17,"○","●"))</f>
        <v/>
      </c>
      <c r="N15" s="60"/>
      <c r="O15" s="54"/>
      <c r="P15" s="54">
        <f t="shared" si="4"/>
        <v>0</v>
      </c>
      <c r="Q15" s="62">
        <f>RANK(P12:P17,P12:P17)</f>
        <v>3</v>
      </c>
      <c r="R15" s="30">
        <f t="shared" si="5"/>
        <v>0</v>
      </c>
      <c r="S15" s="30">
        <f t="shared" si="6"/>
        <v>0</v>
      </c>
      <c r="T15" s="30">
        <f t="shared" si="7"/>
        <v>0</v>
      </c>
    </row>
    <row r="16" spans="2:27" ht="30" hidden="1" customHeight="1" x14ac:dyDescent="0.35">
      <c r="B16" s="53">
        <f>K11</f>
        <v>0</v>
      </c>
      <c r="C16" s="33" t="str">
        <f>IF(D16="","",IF(D16&gt;L12,"○","●"))</f>
        <v/>
      </c>
      <c r="D16" s="34"/>
      <c r="E16" s="33" t="str">
        <f>IF(F16="","",IF(F16&gt;L13,"○","●"))</f>
        <v/>
      </c>
      <c r="F16" s="34"/>
      <c r="G16" s="33" t="str">
        <f>IF(H16="","",IF(H16&gt;L14,"○","●"))</f>
        <v/>
      </c>
      <c r="H16" s="34"/>
      <c r="I16" s="33" t="str">
        <f>IF(J16="","",IF(J16&gt;L15,"○","●"))</f>
        <v/>
      </c>
      <c r="J16" s="34"/>
      <c r="K16" s="85"/>
      <c r="L16" s="86"/>
      <c r="M16" s="33" t="str">
        <f>IF(N16="","",IF(N16&gt;L17,"○","●"))</f>
        <v/>
      </c>
      <c r="N16" s="60"/>
      <c r="O16" s="54"/>
      <c r="P16" s="54">
        <f t="shared" si="4"/>
        <v>0</v>
      </c>
      <c r="Q16" s="62">
        <f>RANK(P12:P17,P12:P17)</f>
        <v>3</v>
      </c>
      <c r="R16" s="30">
        <f t="shared" si="5"/>
        <v>0</v>
      </c>
      <c r="S16" s="30">
        <f t="shared" si="6"/>
        <v>0</v>
      </c>
      <c r="T16" s="30">
        <f t="shared" si="7"/>
        <v>0</v>
      </c>
    </row>
    <row r="17" spans="2:20" ht="30" hidden="1" customHeight="1" x14ac:dyDescent="0.35">
      <c r="B17" s="53">
        <f>M11</f>
        <v>0</v>
      </c>
      <c r="C17" s="33" t="str">
        <f>IF(D17="","",IF(D17&gt;N12,"○","●"))</f>
        <v/>
      </c>
      <c r="D17" s="34"/>
      <c r="E17" s="33" t="str">
        <f>IF(F17="","",IF(F17&gt;N13,"○","●"))</f>
        <v/>
      </c>
      <c r="F17" s="34"/>
      <c r="G17" s="33" t="str">
        <f>IF(H17="","",IF(H17&gt;N14,"○","●"))</f>
        <v/>
      </c>
      <c r="H17" s="34"/>
      <c r="I17" s="33" t="str">
        <f>IF(J17="","",IF(J17&gt;N15,"○","●"))</f>
        <v/>
      </c>
      <c r="J17" s="34"/>
      <c r="K17" s="33" t="str">
        <f>IF(L17="","",IF(L17&gt;N16,"○","●"))</f>
        <v/>
      </c>
      <c r="L17" s="34"/>
      <c r="M17" s="85"/>
      <c r="N17" s="87"/>
      <c r="O17" s="54"/>
      <c r="P17" s="54">
        <f t="shared" si="4"/>
        <v>0</v>
      </c>
      <c r="Q17" s="62">
        <f>RANK(P12:P17,P12:P17)</f>
        <v>3</v>
      </c>
      <c r="R17" s="30">
        <f t="shared" si="5"/>
        <v>0</v>
      </c>
      <c r="S17" s="30">
        <f t="shared" si="6"/>
        <v>0</v>
      </c>
      <c r="T17" s="30">
        <f t="shared" si="7"/>
        <v>0</v>
      </c>
    </row>
    <row r="18" spans="2:20" ht="20.149999999999999" customHeight="1" x14ac:dyDescent="0.35">
      <c r="B18" s="78" t="s">
        <v>161</v>
      </c>
      <c r="C18" s="79"/>
      <c r="D18" s="80"/>
      <c r="E18" s="79"/>
      <c r="F18" s="80"/>
      <c r="G18" s="79"/>
      <c r="H18" s="80"/>
      <c r="I18" s="79"/>
      <c r="J18" s="79"/>
      <c r="K18" s="81"/>
      <c r="L18" s="81"/>
      <c r="M18" s="49"/>
      <c r="N18" s="30"/>
      <c r="O18" s="30"/>
      <c r="P18" s="30"/>
    </row>
    <row r="19" spans="2:20" ht="20.149999999999999" customHeight="1" x14ac:dyDescent="0.35">
      <c r="B19" s="82"/>
      <c r="C19" s="83"/>
      <c r="D19" s="82"/>
      <c r="E19" s="82" t="s">
        <v>122</v>
      </c>
      <c r="F19" s="82"/>
      <c r="G19" s="84"/>
      <c r="H19" s="84"/>
      <c r="I19" s="83"/>
      <c r="J19" s="83"/>
      <c r="K19" s="82"/>
      <c r="L19" s="24"/>
      <c r="M19" s="49"/>
      <c r="N19" s="30"/>
      <c r="O19" s="30"/>
      <c r="P19" s="30"/>
    </row>
    <row r="20" spans="2:20" ht="20.149999999999999" customHeight="1" x14ac:dyDescent="0.35">
      <c r="B20" s="78" t="s">
        <v>162</v>
      </c>
      <c r="C20" s="83"/>
      <c r="D20" s="82"/>
      <c r="E20" s="82"/>
      <c r="F20" s="82"/>
      <c r="G20" s="84"/>
      <c r="H20" s="84"/>
      <c r="I20" s="83"/>
      <c r="J20" s="83"/>
      <c r="K20" s="82"/>
      <c r="L20" s="24"/>
      <c r="M20" s="49"/>
      <c r="N20" s="30"/>
      <c r="O20" s="30"/>
      <c r="P20" s="30"/>
    </row>
    <row r="21" spans="2:20" ht="20.149999999999999" customHeight="1" x14ac:dyDescent="0.35">
      <c r="B21" s="82"/>
      <c r="C21" s="83"/>
      <c r="D21" s="82"/>
      <c r="E21" s="82" t="s">
        <v>122</v>
      </c>
      <c r="F21" s="82"/>
      <c r="G21" s="84"/>
      <c r="H21" s="84"/>
      <c r="I21" s="83"/>
      <c r="J21" s="83"/>
      <c r="K21" s="82"/>
      <c r="L21" s="24"/>
      <c r="M21" s="49"/>
      <c r="N21" s="30"/>
      <c r="O21" s="30"/>
      <c r="P21" s="30"/>
    </row>
    <row r="22" spans="2:20" ht="20.149999999999999" customHeight="1" x14ac:dyDescent="0.35">
      <c r="B22" s="78" t="s">
        <v>163</v>
      </c>
      <c r="C22" s="70"/>
      <c r="D22" s="48"/>
      <c r="E22" s="70"/>
      <c r="F22" s="48"/>
      <c r="G22" s="70"/>
      <c r="H22" s="48"/>
      <c r="I22" s="70"/>
      <c r="J22" s="70"/>
      <c r="K22" s="49"/>
      <c r="L22" s="49"/>
      <c r="M22" s="49"/>
      <c r="N22" s="30"/>
      <c r="O22" s="30"/>
      <c r="P22" s="30"/>
    </row>
    <row r="23" spans="2:20" ht="20.149999999999999" customHeight="1" x14ac:dyDescent="0.35">
      <c r="B23" s="77"/>
      <c r="C23" s="70"/>
      <c r="D23" s="48"/>
      <c r="E23" s="82" t="s">
        <v>122</v>
      </c>
      <c r="F23" s="48"/>
      <c r="G23" s="70"/>
      <c r="H23" s="48"/>
      <c r="I23" s="70"/>
      <c r="J23" s="70"/>
      <c r="K23" s="49"/>
      <c r="L23" s="49"/>
      <c r="M23" s="49"/>
      <c r="N23" s="30"/>
      <c r="O23" s="30"/>
      <c r="P23" s="30"/>
    </row>
  </sheetData>
  <mergeCells count="24">
    <mergeCell ref="E13:F13"/>
    <mergeCell ref="C3:D3"/>
    <mergeCell ref="E3:F3"/>
    <mergeCell ref="C4:D4"/>
    <mergeCell ref="E5:F5"/>
    <mergeCell ref="C11:D11"/>
    <mergeCell ref="E11:F11"/>
    <mergeCell ref="C12:D12"/>
    <mergeCell ref="I15:J15"/>
    <mergeCell ref="K16:L16"/>
    <mergeCell ref="M17:N17"/>
    <mergeCell ref="G3:H3"/>
    <mergeCell ref="G11:H11"/>
    <mergeCell ref="G14:H14"/>
    <mergeCell ref="I7:J7"/>
    <mergeCell ref="G6:H6"/>
    <mergeCell ref="I11:J11"/>
    <mergeCell ref="K3:L3"/>
    <mergeCell ref="M3:N3"/>
    <mergeCell ref="I3:J3"/>
    <mergeCell ref="K8:L8"/>
    <mergeCell ref="M9:N9"/>
    <mergeCell ref="K11:L11"/>
    <mergeCell ref="M11:N11"/>
  </mergeCells>
  <phoneticPr fontId="2"/>
  <printOptions horizontalCentered="1"/>
  <pageMargins left="0.41" right="0.31" top="0.59055118110236227" bottom="0.59055118110236227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FF64-045F-4618-B189-D3056ACD9B91}">
  <dimension ref="A1:AA34"/>
  <sheetViews>
    <sheetView showGridLines="0" view="pageBreakPreview" zoomScale="80" zoomScaleNormal="80" zoomScaleSheetLayoutView="80" workbookViewId="0"/>
  </sheetViews>
  <sheetFormatPr defaultColWidth="9" defaultRowHeight="15" x14ac:dyDescent="0.35"/>
  <cols>
    <col min="1" max="1" width="1.6328125" style="26" customWidth="1"/>
    <col min="2" max="2" width="13.6328125" style="26" customWidth="1"/>
    <col min="3" max="12" width="5.6328125" style="26" customWidth="1"/>
    <col min="13" max="14" width="5.6328125" style="26" hidden="1" customWidth="1"/>
    <col min="15" max="17" width="6.08984375" style="26" customWidth="1"/>
    <col min="18" max="20" width="6.6328125" style="26" customWidth="1"/>
    <col min="21" max="16384" width="9" style="26"/>
  </cols>
  <sheetData>
    <row r="1" spans="2:27" ht="18" customHeight="1" x14ac:dyDescent="0.35"/>
    <row r="2" spans="2:27" ht="20.149999999999999" customHeight="1" thickBot="1" x14ac:dyDescent="0.5">
      <c r="B2" s="21" t="s">
        <v>106</v>
      </c>
      <c r="H2" s="67"/>
      <c r="I2" s="67"/>
      <c r="U2" s="21"/>
      <c r="V2" s="27"/>
      <c r="W2" s="27"/>
      <c r="X2" s="28"/>
      <c r="Y2" s="27"/>
      <c r="Z2" s="27"/>
      <c r="AA2" s="27"/>
    </row>
    <row r="3" spans="2:27" ht="30" customHeight="1" x14ac:dyDescent="0.45">
      <c r="B3" s="47" t="str">
        <f>U4</f>
        <v>は</v>
      </c>
      <c r="C3" s="70"/>
      <c r="D3" s="48"/>
      <c r="E3" s="70"/>
      <c r="F3" s="48"/>
      <c r="G3" s="70"/>
      <c r="H3" s="48"/>
      <c r="I3" s="70"/>
      <c r="J3" s="48"/>
      <c r="K3" s="70"/>
      <c r="L3" s="48"/>
      <c r="M3" s="94"/>
      <c r="N3" s="94"/>
      <c r="O3" s="49"/>
      <c r="P3" s="49"/>
      <c r="Q3" s="49"/>
      <c r="R3" s="50"/>
      <c r="S3" s="50"/>
      <c r="T3" s="50"/>
      <c r="U3" s="23"/>
      <c r="V3" s="31">
        <v>1</v>
      </c>
      <c r="W3" s="31">
        <v>2</v>
      </c>
      <c r="X3" s="31">
        <v>3</v>
      </c>
      <c r="Y3" s="31">
        <v>4</v>
      </c>
      <c r="Z3" s="31">
        <v>5</v>
      </c>
      <c r="AA3" s="32">
        <v>6</v>
      </c>
    </row>
    <row r="4" spans="2:27" ht="30" customHeight="1" x14ac:dyDescent="0.35">
      <c r="B4" s="63"/>
      <c r="C4" s="88" t="str">
        <f>V4</f>
        <v>フェアリーズ</v>
      </c>
      <c r="D4" s="89"/>
      <c r="E4" s="88" t="str">
        <f>W4</f>
        <v>HOT BALLER'S</v>
      </c>
      <c r="F4" s="89"/>
      <c r="G4" s="88" t="str">
        <f>X4</f>
        <v>LAPHU</v>
      </c>
      <c r="H4" s="89"/>
      <c r="I4" s="90" t="str">
        <f>Y4</f>
        <v>Felix</v>
      </c>
      <c r="J4" s="92"/>
      <c r="K4" s="90" t="str">
        <f>Z4</f>
        <v>iVrogne</v>
      </c>
      <c r="L4" s="92"/>
      <c r="M4" s="90">
        <f>AA4</f>
        <v>0</v>
      </c>
      <c r="N4" s="91"/>
      <c r="O4" s="35" t="s">
        <v>0</v>
      </c>
      <c r="P4" s="35" t="s">
        <v>1</v>
      </c>
      <c r="Q4" s="65" t="s">
        <v>7</v>
      </c>
      <c r="U4" s="69" t="s">
        <v>177</v>
      </c>
      <c r="V4" s="35" t="s">
        <v>169</v>
      </c>
      <c r="W4" s="35" t="s">
        <v>30</v>
      </c>
      <c r="X4" s="35" t="s">
        <v>170</v>
      </c>
      <c r="Y4" s="36" t="s">
        <v>171</v>
      </c>
      <c r="Z4" s="36" t="s">
        <v>172</v>
      </c>
      <c r="AA4" s="37"/>
    </row>
    <row r="5" spans="2:27" ht="30" customHeight="1" x14ac:dyDescent="0.35">
      <c r="B5" s="56" t="str">
        <f>C4</f>
        <v>フェアリーズ</v>
      </c>
      <c r="C5" s="85"/>
      <c r="D5" s="86"/>
      <c r="E5" s="33" t="str">
        <f>IF(F5="","",IF(F5&gt;D6,"○","●"))</f>
        <v/>
      </c>
      <c r="F5" s="34"/>
      <c r="G5" s="33" t="str">
        <f>IF(H5="","",IF(H5&gt;D7,"○","●"))</f>
        <v>●</v>
      </c>
      <c r="H5" s="34">
        <v>53</v>
      </c>
      <c r="I5" s="33" t="str">
        <f>IF(J5="","",IF(J5&gt;D8,"○","●"))</f>
        <v/>
      </c>
      <c r="J5" s="34"/>
      <c r="K5" s="33" t="str">
        <f>IF(L5="","",IF(L5&gt;D9,"○","●"))</f>
        <v/>
      </c>
      <c r="L5" s="34"/>
      <c r="M5" s="33" t="str">
        <f>IF(N5="","",IF(N5&gt;#REF!,"○","●"))</f>
        <v/>
      </c>
      <c r="N5" s="60"/>
      <c r="O5" s="54"/>
      <c r="P5" s="57">
        <f t="shared" ref="P5:P10" si="0">R5*2+S5*1+T5*(-1)</f>
        <v>1</v>
      </c>
      <c r="Q5" s="62">
        <f>RANK(P5:P10,P5:P10)</f>
        <v>3</v>
      </c>
      <c r="R5" s="30">
        <f t="shared" ref="R5:R10" si="1">COUNTIF(C5:N5,"○")</f>
        <v>0</v>
      </c>
      <c r="S5" s="30">
        <f t="shared" ref="S5:S10" si="2">COUNTIF(C5:N5,"●")</f>
        <v>1</v>
      </c>
      <c r="T5" s="30">
        <f t="shared" ref="T5:T10" si="3">COUNTIF(C5:N5,"●●")</f>
        <v>0</v>
      </c>
      <c r="U5" s="69" t="s">
        <v>178</v>
      </c>
      <c r="V5" s="35" t="s">
        <v>173</v>
      </c>
      <c r="W5" s="38" t="s">
        <v>174</v>
      </c>
      <c r="X5" s="35" t="s">
        <v>175</v>
      </c>
      <c r="Y5" s="39" t="s">
        <v>166</v>
      </c>
      <c r="Z5" s="39" t="s">
        <v>176</v>
      </c>
      <c r="AA5" s="40"/>
    </row>
    <row r="6" spans="2:27" ht="30" customHeight="1" x14ac:dyDescent="0.35">
      <c r="B6" s="56" t="str">
        <f>E4</f>
        <v>HOT BALLER'S</v>
      </c>
      <c r="C6" s="33" t="str">
        <f>IF(D6="","",IF(D6&gt;F5,"○","●"))</f>
        <v/>
      </c>
      <c r="D6" s="34"/>
      <c r="E6" s="85"/>
      <c r="F6" s="86"/>
      <c r="G6" s="33" t="str">
        <f>IF(H6="","",IF(H6&gt;F7,"○","●"))</f>
        <v/>
      </c>
      <c r="H6" s="34"/>
      <c r="I6" s="33" t="str">
        <f>IF(J6="","",IF(J6&gt;F8,"○","●"))</f>
        <v/>
      </c>
      <c r="J6" s="34"/>
      <c r="K6" s="33" t="str">
        <f>IF(L6="","",IF(L6&gt;F9,"○","●"))</f>
        <v/>
      </c>
      <c r="L6" s="34"/>
      <c r="M6" s="33" t="str">
        <f>IF(N6="","",IF(N6&gt;#REF!,"○","●"))</f>
        <v/>
      </c>
      <c r="N6" s="60"/>
      <c r="O6" s="54"/>
      <c r="P6" s="54">
        <f t="shared" si="0"/>
        <v>0</v>
      </c>
      <c r="Q6" s="51">
        <f>RANK(P5:P10,P5:P10)</f>
        <v>5</v>
      </c>
      <c r="R6" s="30">
        <f t="shared" si="1"/>
        <v>0</v>
      </c>
      <c r="S6" s="30">
        <f t="shared" si="2"/>
        <v>0</v>
      </c>
      <c r="T6" s="30">
        <f t="shared" si="3"/>
        <v>0</v>
      </c>
      <c r="U6" s="69"/>
      <c r="V6" s="35"/>
      <c r="W6" s="38"/>
      <c r="X6" s="35"/>
      <c r="Y6" s="39"/>
      <c r="Z6" s="39"/>
      <c r="AA6" s="40"/>
    </row>
    <row r="7" spans="2:27" ht="30" customHeight="1" x14ac:dyDescent="0.35">
      <c r="B7" s="56" t="str">
        <f>G4</f>
        <v>LAPHU</v>
      </c>
      <c r="C7" s="33" t="str">
        <f>IF(D7="","",IF(D7&gt;H5,"○","●"))</f>
        <v>○</v>
      </c>
      <c r="D7" s="34">
        <v>57</v>
      </c>
      <c r="E7" s="33" t="str">
        <f>IF(F7="","",IF(F7&gt;H6,"○","●"))</f>
        <v/>
      </c>
      <c r="F7" s="34"/>
      <c r="G7" s="85"/>
      <c r="H7" s="86"/>
      <c r="I7" s="33" t="str">
        <f>IF(J7="","",IF(J7&gt;H8,"○","●"))</f>
        <v/>
      </c>
      <c r="J7" s="34"/>
      <c r="K7" s="33" t="str">
        <f>IF(L7="","",IF(L7&gt;H9,"○","●"))</f>
        <v/>
      </c>
      <c r="L7" s="34"/>
      <c r="M7" s="33" t="str">
        <f>IF(N7="","",IF(N7&gt;#REF!,"○","●"))</f>
        <v/>
      </c>
      <c r="N7" s="60"/>
      <c r="O7" s="54"/>
      <c r="P7" s="54">
        <f t="shared" si="0"/>
        <v>2</v>
      </c>
      <c r="Q7" s="62">
        <f>RANK(P5:P10,P5:P10)</f>
        <v>1</v>
      </c>
      <c r="R7" s="30">
        <f t="shared" si="1"/>
        <v>1</v>
      </c>
      <c r="S7" s="30">
        <f t="shared" si="2"/>
        <v>0</v>
      </c>
      <c r="T7" s="30">
        <f t="shared" si="3"/>
        <v>0</v>
      </c>
      <c r="U7" s="69"/>
      <c r="V7" s="35"/>
      <c r="W7" s="35"/>
      <c r="X7" s="35"/>
      <c r="Y7" s="36"/>
      <c r="Z7" s="36"/>
      <c r="AA7" s="37"/>
    </row>
    <row r="8" spans="2:27" ht="30" customHeight="1" x14ac:dyDescent="0.35">
      <c r="B8" s="63" t="str">
        <f>I4</f>
        <v>Felix</v>
      </c>
      <c r="C8" s="33" t="str">
        <f>IF(D8="","",IF(D8&gt;J5,"○","●"))</f>
        <v/>
      </c>
      <c r="D8" s="34"/>
      <c r="E8" s="33" t="str">
        <f>IF(F8="","",IF(F8&gt;J6,"○","●"))</f>
        <v/>
      </c>
      <c r="F8" s="34"/>
      <c r="G8" s="33" t="str">
        <f>IF(H8="","",IF(H8&gt;J7,"○","●"))</f>
        <v/>
      </c>
      <c r="H8" s="34"/>
      <c r="I8" s="85"/>
      <c r="J8" s="86"/>
      <c r="K8" s="33" t="str">
        <f>IF(L8="","",IF(L8&gt;J9,"○","●"))</f>
        <v>○</v>
      </c>
      <c r="L8" s="34">
        <v>80</v>
      </c>
      <c r="M8" s="33" t="str">
        <f>IF(N8="","",IF(N8&gt;#REF!,"○","●"))</f>
        <v/>
      </c>
      <c r="N8" s="60"/>
      <c r="O8" s="54"/>
      <c r="P8" s="54">
        <f t="shared" si="0"/>
        <v>2</v>
      </c>
      <c r="Q8" s="62">
        <f>RANK(P5:P10,P5:P10)</f>
        <v>1</v>
      </c>
      <c r="R8" s="30">
        <f t="shared" si="1"/>
        <v>1</v>
      </c>
      <c r="S8" s="30">
        <f t="shared" si="2"/>
        <v>0</v>
      </c>
      <c r="T8" s="30">
        <f t="shared" si="3"/>
        <v>0</v>
      </c>
      <c r="U8" s="74"/>
      <c r="V8" s="35"/>
      <c r="W8" s="35"/>
      <c r="X8" s="35"/>
      <c r="Y8" s="36"/>
      <c r="Z8" s="36"/>
      <c r="AA8" s="37"/>
    </row>
    <row r="9" spans="2:27" ht="30" customHeight="1" thickBot="1" x14ac:dyDescent="0.4">
      <c r="B9" s="56" t="str">
        <f>K4</f>
        <v>iVrogne</v>
      </c>
      <c r="C9" s="58" t="str">
        <f>IF(D9="","",IF(D9&gt;L5,"○","●"))</f>
        <v/>
      </c>
      <c r="D9" s="59"/>
      <c r="E9" s="58" t="str">
        <f>IF(F9="","",IF(F9&gt;L6,"○","●"))</f>
        <v/>
      </c>
      <c r="F9" s="59"/>
      <c r="G9" s="58" t="str">
        <f>IF(H9="","",IF(H9&gt;L7,"○","●"))</f>
        <v/>
      </c>
      <c r="H9" s="59"/>
      <c r="I9" s="58" t="str">
        <f>IF(J9="","",IF(J9&gt;L8,"○","●"))</f>
        <v>●</v>
      </c>
      <c r="J9" s="59">
        <v>46</v>
      </c>
      <c r="K9" s="85"/>
      <c r="L9" s="86"/>
      <c r="M9" s="58" t="str">
        <f>IF(N9="","",IF(N9&gt;#REF!,"○","●"))</f>
        <v/>
      </c>
      <c r="N9" s="64"/>
      <c r="O9" s="57"/>
      <c r="P9" s="54">
        <f t="shared" si="0"/>
        <v>1</v>
      </c>
      <c r="Q9" s="62">
        <f>RANK(P5:P10,P5:P10)</f>
        <v>3</v>
      </c>
      <c r="R9" s="30">
        <f t="shared" si="1"/>
        <v>0</v>
      </c>
      <c r="S9" s="30">
        <f t="shared" si="2"/>
        <v>1</v>
      </c>
      <c r="T9" s="30">
        <f t="shared" si="3"/>
        <v>0</v>
      </c>
      <c r="U9" s="75"/>
      <c r="V9" s="35"/>
      <c r="W9" s="35"/>
      <c r="X9" s="35"/>
      <c r="Y9" s="36"/>
      <c r="Z9" s="36"/>
      <c r="AA9" s="37"/>
    </row>
    <row r="10" spans="2:27" ht="30" hidden="1" customHeight="1" x14ac:dyDescent="0.35">
      <c r="B10" s="66">
        <f>M4</f>
        <v>0</v>
      </c>
      <c r="C10" s="58" t="str">
        <f>IF(D10="","",IF(D10&gt;N5,"○","●"))</f>
        <v/>
      </c>
      <c r="D10" s="59"/>
      <c r="E10" s="58" t="str">
        <f>IF(F10="","",IF(F10&gt;N6,"○","●"))</f>
        <v/>
      </c>
      <c r="F10" s="59"/>
      <c r="G10" s="58" t="str">
        <f>IF(H10="","",IF(H10&gt;N7,"○","●"))</f>
        <v/>
      </c>
      <c r="H10" s="59"/>
      <c r="I10" s="58" t="str">
        <f>IF(J10="","",IF(J10&gt;N8,"○","●"))</f>
        <v/>
      </c>
      <c r="J10" s="59"/>
      <c r="K10" s="58" t="str">
        <f>IF(L10="","",IF(L10&gt;N9,"○","●"))</f>
        <v/>
      </c>
      <c r="L10" s="59"/>
      <c r="M10" s="85"/>
      <c r="N10" s="86"/>
      <c r="O10" s="57"/>
      <c r="P10" s="54">
        <f t="shared" si="0"/>
        <v>0</v>
      </c>
      <c r="Q10" s="62">
        <f>RANK(P5:P10,P5:P10)</f>
        <v>5</v>
      </c>
      <c r="R10" s="30">
        <f t="shared" si="1"/>
        <v>0</v>
      </c>
      <c r="S10" s="30">
        <f t="shared" si="2"/>
        <v>0</v>
      </c>
      <c r="T10" s="30">
        <f t="shared" si="3"/>
        <v>0</v>
      </c>
    </row>
    <row r="11" spans="2:27" ht="30" customHeight="1" x14ac:dyDescent="0.45">
      <c r="B11" s="47" t="str">
        <f>U5</f>
        <v>ひ</v>
      </c>
      <c r="C11" s="70"/>
      <c r="D11" s="48"/>
      <c r="E11" s="70"/>
      <c r="F11" s="48"/>
      <c r="G11" s="70"/>
      <c r="H11" s="48"/>
      <c r="I11" s="70"/>
      <c r="J11" s="48"/>
      <c r="K11" s="70"/>
      <c r="L11" s="48"/>
      <c r="M11" s="94"/>
      <c r="N11" s="94"/>
      <c r="O11" s="49"/>
      <c r="P11" s="49"/>
      <c r="Q11" s="49"/>
      <c r="R11" s="50"/>
      <c r="S11" s="50"/>
      <c r="T11" s="50"/>
    </row>
    <row r="12" spans="2:27" ht="30" customHeight="1" x14ac:dyDescent="0.35">
      <c r="B12" s="63"/>
      <c r="C12" s="88" t="str">
        <f>V5</f>
        <v>PORKY’S</v>
      </c>
      <c r="D12" s="89"/>
      <c r="E12" s="88" t="str">
        <f>W5</f>
        <v>UNITE</v>
      </c>
      <c r="F12" s="89"/>
      <c r="G12" s="88" t="str">
        <f>X5</f>
        <v>Amber Cats</v>
      </c>
      <c r="H12" s="89"/>
      <c r="I12" s="90" t="str">
        <f>Y5</f>
        <v>オラクル</v>
      </c>
      <c r="J12" s="92"/>
      <c r="K12" s="90" t="str">
        <f>Z5</f>
        <v>LIB</v>
      </c>
      <c r="L12" s="92"/>
      <c r="M12" s="90">
        <f>AA5</f>
        <v>0</v>
      </c>
      <c r="N12" s="91"/>
      <c r="O12" s="35" t="s">
        <v>0</v>
      </c>
      <c r="P12" s="35" t="s">
        <v>1</v>
      </c>
      <c r="Q12" s="65" t="s">
        <v>7</v>
      </c>
    </row>
    <row r="13" spans="2:27" ht="30" customHeight="1" x14ac:dyDescent="0.35">
      <c r="B13" s="56" t="str">
        <f>C12</f>
        <v>PORKY’S</v>
      </c>
      <c r="C13" s="85"/>
      <c r="D13" s="86"/>
      <c r="E13" s="33" t="str">
        <f>IF(F13="","",IF(F13&gt;D14,"○","●"))</f>
        <v/>
      </c>
      <c r="F13" s="34"/>
      <c r="G13" s="33" t="str">
        <f>IF(H13="","",IF(H13&gt;D15,"○","●"))</f>
        <v>●</v>
      </c>
      <c r="H13" s="34">
        <v>42</v>
      </c>
      <c r="I13" s="33" t="str">
        <f>IF(J13="","",IF(J13&gt;D16,"○","●"))</f>
        <v/>
      </c>
      <c r="J13" s="34"/>
      <c r="K13" s="33" t="str">
        <f>IF(L13="","",IF(L13&gt;D17,"○","●"))</f>
        <v/>
      </c>
      <c r="L13" s="34"/>
      <c r="M13" s="33" t="str">
        <f>IF(N13="","",IF(N13&gt;#REF!,"○","●"))</f>
        <v/>
      </c>
      <c r="N13" s="60"/>
      <c r="O13" s="54"/>
      <c r="P13" s="57">
        <f t="shared" ref="P13:P18" si="4">R13*2+S13*1+T13*(-1)</f>
        <v>1</v>
      </c>
      <c r="Q13" s="62">
        <f>RANK(P13:P18,P13:P18)</f>
        <v>3</v>
      </c>
      <c r="R13" s="30">
        <f t="shared" ref="R13:R18" si="5">COUNTIF(C13:N13,"○")</f>
        <v>0</v>
      </c>
      <c r="S13" s="30">
        <f t="shared" ref="S13:S18" si="6">COUNTIF(C13:N13,"●")</f>
        <v>1</v>
      </c>
      <c r="T13" s="30">
        <f t="shared" ref="T13:T18" si="7">COUNTIF(C13:N13,"●●")</f>
        <v>0</v>
      </c>
    </row>
    <row r="14" spans="2:27" ht="30" customHeight="1" x14ac:dyDescent="0.35">
      <c r="B14" s="56" t="str">
        <f>E12</f>
        <v>UNITE</v>
      </c>
      <c r="C14" s="33" t="str">
        <f>IF(D14="","",IF(D14&gt;F13,"○","●"))</f>
        <v/>
      </c>
      <c r="D14" s="34"/>
      <c r="E14" s="85"/>
      <c r="F14" s="86"/>
      <c r="G14" s="33" t="str">
        <f>IF(H14="","",IF(H14&gt;F15,"○","●"))</f>
        <v/>
      </c>
      <c r="H14" s="34"/>
      <c r="I14" s="33" t="str">
        <f>IF(J14="","",IF(J14&gt;F16,"○","●"))</f>
        <v/>
      </c>
      <c r="J14" s="34"/>
      <c r="K14" s="33" t="str">
        <f>IF(L14="","",IF(L14&gt;F17,"○","●"))</f>
        <v/>
      </c>
      <c r="L14" s="34"/>
      <c r="M14" s="33" t="str">
        <f>IF(N14="","",IF(N14&gt;#REF!,"○","●"))</f>
        <v/>
      </c>
      <c r="N14" s="60"/>
      <c r="O14" s="54"/>
      <c r="P14" s="54">
        <f t="shared" si="4"/>
        <v>0</v>
      </c>
      <c r="Q14" s="51">
        <f>RANK(P13:P18,P13:P18)</f>
        <v>5</v>
      </c>
      <c r="R14" s="30">
        <f t="shared" si="5"/>
        <v>0</v>
      </c>
      <c r="S14" s="30">
        <f t="shared" si="6"/>
        <v>0</v>
      </c>
      <c r="T14" s="30">
        <f t="shared" si="7"/>
        <v>0</v>
      </c>
    </row>
    <row r="15" spans="2:27" ht="30" customHeight="1" x14ac:dyDescent="0.35">
      <c r="B15" s="56" t="str">
        <f>G12</f>
        <v>Amber Cats</v>
      </c>
      <c r="C15" s="33" t="str">
        <f>IF(D15="","",IF(D15&gt;H13,"○","●"))</f>
        <v>○</v>
      </c>
      <c r="D15" s="34">
        <v>44</v>
      </c>
      <c r="E15" s="33" t="str">
        <f>IF(F15="","",IF(F15&gt;H14,"○","●"))</f>
        <v/>
      </c>
      <c r="F15" s="34"/>
      <c r="G15" s="85"/>
      <c r="H15" s="86"/>
      <c r="I15" s="33" t="str">
        <f>IF(J15="","",IF(J15&gt;H16,"○","●"))</f>
        <v/>
      </c>
      <c r="J15" s="34"/>
      <c r="K15" s="33" t="str">
        <f>IF(L15="","",IF(L15&gt;H17,"○","●"))</f>
        <v/>
      </c>
      <c r="L15" s="34"/>
      <c r="M15" s="33" t="str">
        <f>IF(N15="","",IF(N15&gt;#REF!,"○","●"))</f>
        <v/>
      </c>
      <c r="N15" s="60"/>
      <c r="O15" s="54"/>
      <c r="P15" s="54">
        <f t="shared" si="4"/>
        <v>2</v>
      </c>
      <c r="Q15" s="62">
        <f>RANK(P13:P18,P13:P18)</f>
        <v>1</v>
      </c>
      <c r="R15" s="30">
        <f t="shared" si="5"/>
        <v>1</v>
      </c>
      <c r="S15" s="30">
        <f t="shared" si="6"/>
        <v>0</v>
      </c>
      <c r="T15" s="30">
        <f t="shared" si="7"/>
        <v>0</v>
      </c>
    </row>
    <row r="16" spans="2:27" ht="30" customHeight="1" x14ac:dyDescent="0.35">
      <c r="B16" s="63" t="str">
        <f>I12</f>
        <v>オラクル</v>
      </c>
      <c r="C16" s="33" t="str">
        <f>IF(D16="","",IF(D16&gt;J13,"○","●"))</f>
        <v/>
      </c>
      <c r="D16" s="34"/>
      <c r="E16" s="33" t="str">
        <f>IF(F16="","",IF(F16&gt;J14,"○","●"))</f>
        <v/>
      </c>
      <c r="F16" s="34"/>
      <c r="G16" s="33" t="str">
        <f>IF(H16="","",IF(H16&gt;J15,"○","●"))</f>
        <v/>
      </c>
      <c r="H16" s="34"/>
      <c r="I16" s="85"/>
      <c r="J16" s="86"/>
      <c r="K16" s="33" t="str">
        <f>IF(L16="","",IF(L16&gt;J17,"○","●"))</f>
        <v>○</v>
      </c>
      <c r="L16" s="34">
        <v>58</v>
      </c>
      <c r="M16" s="33" t="str">
        <f>IF(N16="","",IF(N16&gt;#REF!,"○","●"))</f>
        <v/>
      </c>
      <c r="N16" s="60"/>
      <c r="O16" s="54"/>
      <c r="P16" s="54">
        <f t="shared" si="4"/>
        <v>2</v>
      </c>
      <c r="Q16" s="62">
        <f>RANK(P13:P18,P13:P18)</f>
        <v>1</v>
      </c>
      <c r="R16" s="30">
        <f t="shared" si="5"/>
        <v>1</v>
      </c>
      <c r="S16" s="30">
        <f t="shared" si="6"/>
        <v>0</v>
      </c>
      <c r="T16" s="30">
        <f t="shared" si="7"/>
        <v>0</v>
      </c>
    </row>
    <row r="17" spans="1:20" ht="30" customHeight="1" x14ac:dyDescent="0.35">
      <c r="B17" s="56" t="str">
        <f>K12</f>
        <v>LIB</v>
      </c>
      <c r="C17" s="58" t="str">
        <f>IF(D17="","",IF(D17&gt;L13,"○","●"))</f>
        <v/>
      </c>
      <c r="D17" s="59"/>
      <c r="E17" s="58" t="str">
        <f>IF(F17="","",IF(F17&gt;L14,"○","●"))</f>
        <v/>
      </c>
      <c r="F17" s="59"/>
      <c r="G17" s="58" t="str">
        <f>IF(H17="","",IF(H17&gt;L15,"○","●"))</f>
        <v/>
      </c>
      <c r="H17" s="59"/>
      <c r="I17" s="58" t="str">
        <f>IF(J17="","",IF(J17&gt;L16,"○","●"))</f>
        <v>●</v>
      </c>
      <c r="J17" s="59">
        <v>40</v>
      </c>
      <c r="K17" s="85"/>
      <c r="L17" s="86"/>
      <c r="M17" s="58" t="str">
        <f>IF(N17="","",IF(N17&gt;#REF!,"○","●"))</f>
        <v/>
      </c>
      <c r="N17" s="64"/>
      <c r="O17" s="57"/>
      <c r="P17" s="54">
        <f t="shared" si="4"/>
        <v>1</v>
      </c>
      <c r="Q17" s="62">
        <f>RANK(P13:P18,P13:P18)</f>
        <v>3</v>
      </c>
      <c r="R17" s="30">
        <f t="shared" si="5"/>
        <v>0</v>
      </c>
      <c r="S17" s="30">
        <f t="shared" si="6"/>
        <v>1</v>
      </c>
      <c r="T17" s="30">
        <f t="shared" si="7"/>
        <v>0</v>
      </c>
    </row>
    <row r="18" spans="1:20" ht="30" hidden="1" customHeight="1" x14ac:dyDescent="0.35">
      <c r="B18" s="66">
        <f>M12</f>
        <v>0</v>
      </c>
      <c r="C18" s="58" t="str">
        <f>IF(D18="","",IF(D18&gt;N13,"○","●"))</f>
        <v/>
      </c>
      <c r="D18" s="59"/>
      <c r="E18" s="58" t="str">
        <f>IF(F18="","",IF(F18&gt;N14,"○","●"))</f>
        <v/>
      </c>
      <c r="F18" s="59"/>
      <c r="G18" s="58" t="str">
        <f>IF(H18="","",IF(H18&gt;N15,"○","●"))</f>
        <v/>
      </c>
      <c r="H18" s="59"/>
      <c r="I18" s="58" t="str">
        <f>IF(J18="","",IF(J18&gt;N16,"○","●"))</f>
        <v/>
      </c>
      <c r="J18" s="59"/>
      <c r="K18" s="58" t="str">
        <f>IF(L18="","",IF(L18&gt;N17,"○","●"))</f>
        <v/>
      </c>
      <c r="L18" s="59"/>
      <c r="M18" s="85"/>
      <c r="N18" s="86"/>
      <c r="O18" s="57"/>
      <c r="P18" s="54">
        <f t="shared" si="4"/>
        <v>0</v>
      </c>
      <c r="Q18" s="62">
        <f>RANK(P13:P18,P13:P18)</f>
        <v>5</v>
      </c>
      <c r="R18" s="30">
        <f t="shared" si="5"/>
        <v>0</v>
      </c>
      <c r="S18" s="30">
        <f t="shared" si="6"/>
        <v>0</v>
      </c>
      <c r="T18" s="30">
        <f t="shared" si="7"/>
        <v>0</v>
      </c>
    </row>
    <row r="19" spans="1:20" ht="30" customHeight="1" x14ac:dyDescent="0.45">
      <c r="B19" s="47">
        <f>U6</f>
        <v>0</v>
      </c>
      <c r="C19" s="70"/>
      <c r="D19" s="48"/>
      <c r="E19" s="70"/>
      <c r="F19" s="48"/>
      <c r="G19" s="70"/>
      <c r="H19" s="48"/>
      <c r="I19" s="70"/>
      <c r="J19" s="48"/>
      <c r="K19" s="70"/>
      <c r="L19" s="48"/>
      <c r="M19" s="94"/>
      <c r="N19" s="94"/>
      <c r="O19" s="49"/>
      <c r="P19" s="49"/>
      <c r="Q19" s="49"/>
      <c r="R19" s="50"/>
      <c r="S19" s="50"/>
      <c r="T19" s="50"/>
    </row>
    <row r="20" spans="1:20" ht="30" customHeight="1" x14ac:dyDescent="0.35">
      <c r="B20" s="63"/>
      <c r="C20" s="88">
        <f>V6</f>
        <v>0</v>
      </c>
      <c r="D20" s="89"/>
      <c r="E20" s="88">
        <f>W6</f>
        <v>0</v>
      </c>
      <c r="F20" s="89"/>
      <c r="G20" s="88">
        <f>X6</f>
        <v>0</v>
      </c>
      <c r="H20" s="89"/>
      <c r="I20" s="90">
        <f>Y6</f>
        <v>0</v>
      </c>
      <c r="J20" s="92"/>
      <c r="K20" s="90">
        <f>Z6</f>
        <v>0</v>
      </c>
      <c r="L20" s="92"/>
      <c r="M20" s="90"/>
      <c r="N20" s="91"/>
      <c r="O20" s="35" t="s">
        <v>0</v>
      </c>
      <c r="P20" s="35" t="s">
        <v>1</v>
      </c>
      <c r="Q20" s="65" t="s">
        <v>7</v>
      </c>
    </row>
    <row r="21" spans="1:20" ht="30" customHeight="1" x14ac:dyDescent="0.35">
      <c r="B21" s="56">
        <f>C20</f>
        <v>0</v>
      </c>
      <c r="C21" s="85"/>
      <c r="D21" s="86"/>
      <c r="E21" s="33" t="str">
        <f>IF(F21="","",IF(F21&gt;D22,"○","●"))</f>
        <v/>
      </c>
      <c r="F21" s="34"/>
      <c r="G21" s="33" t="str">
        <f>IF(H21="","",IF(H21&gt;D23,"○","●"))</f>
        <v/>
      </c>
      <c r="H21" s="34"/>
      <c r="I21" s="33" t="str">
        <f>IF(J21="","",IF(J21&gt;D24,"○","●"))</f>
        <v/>
      </c>
      <c r="J21" s="34"/>
      <c r="K21" s="33" t="str">
        <f>IF(L21="","",IF(L21&gt;D25,"○","●"))</f>
        <v/>
      </c>
      <c r="L21" s="34"/>
      <c r="M21" s="33" t="str">
        <f>IF(N21="","",IF(N21&gt;#REF!,"○","●"))</f>
        <v/>
      </c>
      <c r="N21" s="60"/>
      <c r="O21" s="54"/>
      <c r="P21" s="57">
        <f t="shared" ref="P21:P26" si="8">R21*2+S21*1+T21*(-1)</f>
        <v>0</v>
      </c>
      <c r="Q21" s="62">
        <f>RANK(P21:P26,P21:P26)</f>
        <v>1</v>
      </c>
      <c r="R21" s="30">
        <f t="shared" ref="R21:R26" si="9">COUNTIF(C21:N21,"○")</f>
        <v>0</v>
      </c>
      <c r="S21" s="30">
        <f t="shared" ref="S21:S26" si="10">COUNTIF(C21:N21,"●")</f>
        <v>0</v>
      </c>
      <c r="T21" s="30">
        <f t="shared" ref="T21:T26" si="11">COUNTIF(C21:N21,"●●")</f>
        <v>0</v>
      </c>
    </row>
    <row r="22" spans="1:20" ht="30" customHeight="1" x14ac:dyDescent="0.35">
      <c r="B22" s="56">
        <f>E20</f>
        <v>0</v>
      </c>
      <c r="C22" s="33" t="str">
        <f>IF(D22="","",IF(D22&gt;F21,"○","●"))</f>
        <v/>
      </c>
      <c r="D22" s="34"/>
      <c r="E22" s="85"/>
      <c r="F22" s="86"/>
      <c r="G22" s="33" t="str">
        <f>IF(H22="","",IF(H22&gt;F23,"○","●"))</f>
        <v/>
      </c>
      <c r="H22" s="34"/>
      <c r="I22" s="33" t="str">
        <f>IF(J22="","",IF(J22&gt;F24,"○","●"))</f>
        <v/>
      </c>
      <c r="J22" s="34"/>
      <c r="K22" s="33" t="str">
        <f>IF(L22="","",IF(L22&gt;F25,"○","●"))</f>
        <v/>
      </c>
      <c r="L22" s="34"/>
      <c r="M22" s="33" t="str">
        <f>IF(N22="","",IF(N22&gt;#REF!,"○","●"))</f>
        <v/>
      </c>
      <c r="N22" s="60"/>
      <c r="O22" s="54"/>
      <c r="P22" s="54">
        <f t="shared" si="8"/>
        <v>0</v>
      </c>
      <c r="Q22" s="51">
        <f>RANK(P21:P26,P21:P26)</f>
        <v>1</v>
      </c>
      <c r="R22" s="30">
        <f t="shared" si="9"/>
        <v>0</v>
      </c>
      <c r="S22" s="30">
        <f t="shared" si="10"/>
        <v>0</v>
      </c>
      <c r="T22" s="30">
        <f t="shared" si="11"/>
        <v>0</v>
      </c>
    </row>
    <row r="23" spans="1:20" ht="30" customHeight="1" x14ac:dyDescent="0.35">
      <c r="B23" s="56">
        <f>G20</f>
        <v>0</v>
      </c>
      <c r="C23" s="33" t="str">
        <f>IF(D23="","",IF(D23&gt;H21,"○","●"))</f>
        <v/>
      </c>
      <c r="D23" s="34"/>
      <c r="E23" s="33" t="str">
        <f>IF(F23="","",IF(F23&gt;H22,"○","●"))</f>
        <v/>
      </c>
      <c r="F23" s="34"/>
      <c r="G23" s="85"/>
      <c r="H23" s="86"/>
      <c r="I23" s="33" t="str">
        <f>IF(J23="","",IF(J23&gt;H24,"○","●"))</f>
        <v/>
      </c>
      <c r="J23" s="34"/>
      <c r="K23" s="33" t="str">
        <f>IF(L23="","",IF(L23&gt;H25,"○","●"))</f>
        <v/>
      </c>
      <c r="L23" s="34"/>
      <c r="M23" s="33" t="str">
        <f>IF(N23="","",IF(N23&gt;#REF!,"○","●"))</f>
        <v/>
      </c>
      <c r="N23" s="60"/>
      <c r="O23" s="54"/>
      <c r="P23" s="54">
        <f t="shared" si="8"/>
        <v>0</v>
      </c>
      <c r="Q23" s="62">
        <f>RANK(P21:P26,P21:P26)</f>
        <v>1</v>
      </c>
      <c r="R23" s="30">
        <f t="shared" si="9"/>
        <v>0</v>
      </c>
      <c r="S23" s="30">
        <f t="shared" si="10"/>
        <v>0</v>
      </c>
      <c r="T23" s="30">
        <f t="shared" si="11"/>
        <v>0</v>
      </c>
    </row>
    <row r="24" spans="1:20" ht="30" customHeight="1" x14ac:dyDescent="0.35">
      <c r="B24" s="63">
        <f>I20</f>
        <v>0</v>
      </c>
      <c r="C24" s="33" t="str">
        <f>IF(D24="","",IF(D24&gt;J21,"○","●"))</f>
        <v/>
      </c>
      <c r="D24" s="34"/>
      <c r="E24" s="33" t="str">
        <f>IF(F24="","",IF(F24&gt;J22,"○","●"))</f>
        <v/>
      </c>
      <c r="F24" s="34"/>
      <c r="G24" s="33" t="str">
        <f>IF(H24="","",IF(H24&gt;J23,"○","●"))</f>
        <v/>
      </c>
      <c r="H24" s="34"/>
      <c r="I24" s="85"/>
      <c r="J24" s="86"/>
      <c r="K24" s="33" t="str">
        <f>IF(L24="","",IF(L24&gt;J25,"○","●"))</f>
        <v/>
      </c>
      <c r="L24" s="34"/>
      <c r="M24" s="33" t="str">
        <f>IF(N24="","",IF(N24&gt;#REF!,"○","●"))</f>
        <v/>
      </c>
      <c r="N24" s="60"/>
      <c r="O24" s="54"/>
      <c r="P24" s="54">
        <f t="shared" si="8"/>
        <v>0</v>
      </c>
      <c r="Q24" s="62">
        <f>RANK(P21:P26,P21:P26)</f>
        <v>1</v>
      </c>
      <c r="R24" s="30">
        <f t="shared" si="9"/>
        <v>0</v>
      </c>
      <c r="S24" s="30">
        <f t="shared" si="10"/>
        <v>0</v>
      </c>
      <c r="T24" s="30">
        <f t="shared" si="11"/>
        <v>0</v>
      </c>
    </row>
    <row r="25" spans="1:20" ht="30" customHeight="1" x14ac:dyDescent="0.35">
      <c r="B25" s="56">
        <f>K20</f>
        <v>0</v>
      </c>
      <c r="C25" s="58" t="str">
        <f>IF(D25="","",IF(D25&gt;L21,"○","●"))</f>
        <v/>
      </c>
      <c r="D25" s="59"/>
      <c r="E25" s="58" t="str">
        <f>IF(F25="","",IF(F25&gt;L22,"○","●"))</f>
        <v/>
      </c>
      <c r="F25" s="59"/>
      <c r="G25" s="58" t="str">
        <f>IF(H25="","",IF(H25&gt;L23,"○","●"))</f>
        <v/>
      </c>
      <c r="H25" s="59"/>
      <c r="I25" s="58" t="str">
        <f>IF(J25="","",IF(J25&gt;L24,"○","●"))</f>
        <v/>
      </c>
      <c r="J25" s="59"/>
      <c r="K25" s="85"/>
      <c r="L25" s="86"/>
      <c r="M25" s="58" t="str">
        <f>IF(N25="","",IF(N25&gt;#REF!,"○","●"))</f>
        <v/>
      </c>
      <c r="N25" s="64"/>
      <c r="O25" s="57"/>
      <c r="P25" s="54">
        <f t="shared" si="8"/>
        <v>0</v>
      </c>
      <c r="Q25" s="62">
        <f>RANK(P21:P26,P21:P26)</f>
        <v>1</v>
      </c>
      <c r="R25" s="30">
        <f t="shared" si="9"/>
        <v>0</v>
      </c>
      <c r="S25" s="30">
        <f t="shared" si="10"/>
        <v>0</v>
      </c>
      <c r="T25" s="30">
        <f t="shared" si="11"/>
        <v>0</v>
      </c>
    </row>
    <row r="26" spans="1:20" ht="30" customHeight="1" x14ac:dyDescent="0.35">
      <c r="B26" s="66"/>
      <c r="C26" s="58" t="str">
        <f>IF(D26="","",IF(D26&gt;N21,"○","●"))</f>
        <v/>
      </c>
      <c r="D26" s="59"/>
      <c r="E26" s="58" t="str">
        <f>IF(F26="","",IF(F26&gt;N22,"○","●"))</f>
        <v/>
      </c>
      <c r="F26" s="59"/>
      <c r="G26" s="58" t="str">
        <f>IF(H26="","",IF(H26&gt;N23,"○","●"))</f>
        <v/>
      </c>
      <c r="H26" s="59"/>
      <c r="I26" s="58" t="str">
        <f>IF(J26="","",IF(J26&gt;N24,"○","●"))</f>
        <v/>
      </c>
      <c r="J26" s="59"/>
      <c r="K26" s="58" t="str">
        <f>IF(L26="","",IF(L26&gt;N25,"○","●"))</f>
        <v/>
      </c>
      <c r="L26" s="59"/>
      <c r="M26" s="85"/>
      <c r="N26" s="86"/>
      <c r="O26" s="57"/>
      <c r="P26" s="54">
        <f t="shared" si="8"/>
        <v>0</v>
      </c>
      <c r="Q26" s="62">
        <f>RANK(P21:P26,P21:P26)</f>
        <v>1</v>
      </c>
      <c r="R26" s="30">
        <f t="shared" si="9"/>
        <v>0</v>
      </c>
      <c r="S26" s="30">
        <f t="shared" si="10"/>
        <v>0</v>
      </c>
      <c r="T26" s="30">
        <f t="shared" si="11"/>
        <v>0</v>
      </c>
    </row>
    <row r="27" spans="1:20" ht="30" customHeight="1" x14ac:dyDescent="0.45">
      <c r="A27" s="46"/>
      <c r="B27" s="47">
        <f>U7</f>
        <v>0</v>
      </c>
      <c r="C27" s="70"/>
      <c r="D27" s="48"/>
      <c r="E27" s="70"/>
      <c r="F27" s="48"/>
      <c r="G27" s="70"/>
      <c r="H27" s="48"/>
      <c r="I27" s="70"/>
      <c r="J27" s="48"/>
      <c r="K27" s="70"/>
      <c r="L27" s="48"/>
      <c r="M27" s="94"/>
      <c r="N27" s="94"/>
      <c r="O27" s="49"/>
      <c r="P27" s="49"/>
      <c r="Q27" s="49"/>
      <c r="R27" s="50"/>
      <c r="S27" s="50"/>
      <c r="T27" s="50"/>
    </row>
    <row r="28" spans="1:20" ht="30" customHeight="1" x14ac:dyDescent="0.35">
      <c r="B28" s="63"/>
      <c r="C28" s="88">
        <f>V7</f>
        <v>0</v>
      </c>
      <c r="D28" s="89"/>
      <c r="E28" s="88">
        <f>W7</f>
        <v>0</v>
      </c>
      <c r="F28" s="89"/>
      <c r="G28" s="88">
        <f>X7</f>
        <v>0</v>
      </c>
      <c r="H28" s="89"/>
      <c r="I28" s="90">
        <f>Y7</f>
        <v>0</v>
      </c>
      <c r="J28" s="92"/>
      <c r="K28" s="90">
        <f>Z7</f>
        <v>0</v>
      </c>
      <c r="L28" s="92"/>
      <c r="M28" s="90">
        <f>AA7</f>
        <v>0</v>
      </c>
      <c r="N28" s="91"/>
      <c r="O28" s="35" t="s">
        <v>0</v>
      </c>
      <c r="P28" s="35" t="s">
        <v>1</v>
      </c>
      <c r="Q28" s="65" t="s">
        <v>7</v>
      </c>
    </row>
    <row r="29" spans="1:20" ht="30" customHeight="1" x14ac:dyDescent="0.35">
      <c r="B29" s="56">
        <f>C28</f>
        <v>0</v>
      </c>
      <c r="C29" s="85"/>
      <c r="D29" s="86"/>
      <c r="E29" s="33" t="str">
        <f>IF(F29="","",IF(F29&gt;D30,"○","●"))</f>
        <v/>
      </c>
      <c r="F29" s="34"/>
      <c r="G29" s="33" t="str">
        <f>IF(H29="","",IF(H29&gt;D31,"○","●"))</f>
        <v/>
      </c>
      <c r="H29" s="34"/>
      <c r="I29" s="33" t="str">
        <f>IF(J29="","",IF(J29&gt;D32,"○","●"))</f>
        <v/>
      </c>
      <c r="J29" s="34"/>
      <c r="K29" s="33" t="str">
        <f>IF(L29="","",IF(L29&gt;D33,"○","●"))</f>
        <v/>
      </c>
      <c r="L29" s="34"/>
      <c r="M29" s="33" t="str">
        <f>IF(N29="","",IF(N29&gt;#REF!,"○","●"))</f>
        <v/>
      </c>
      <c r="N29" s="60"/>
      <c r="O29" s="54"/>
      <c r="P29" s="57">
        <f t="shared" ref="P29:P34" si="12">R29*2+S29*1+T29*(-1)</f>
        <v>0</v>
      </c>
      <c r="Q29" s="62">
        <f>RANK(P29:P34,P29:P34)</f>
        <v>1</v>
      </c>
      <c r="R29" s="30">
        <f t="shared" ref="R29:R34" si="13">COUNTIF(C29:N29,"○")</f>
        <v>0</v>
      </c>
      <c r="S29" s="30">
        <f t="shared" ref="S29:S34" si="14">COUNTIF(C29:N29,"●")</f>
        <v>0</v>
      </c>
      <c r="T29" s="30">
        <f t="shared" ref="T29:T34" si="15">COUNTIF(C29:N29,"●●")</f>
        <v>0</v>
      </c>
    </row>
    <row r="30" spans="1:20" ht="30" customHeight="1" x14ac:dyDescent="0.35">
      <c r="B30" s="56">
        <f>E28</f>
        <v>0</v>
      </c>
      <c r="C30" s="33" t="str">
        <f>IF(D30="","",IF(D30&gt;F29,"○","●"))</f>
        <v/>
      </c>
      <c r="D30" s="34"/>
      <c r="E30" s="85"/>
      <c r="F30" s="86"/>
      <c r="G30" s="33" t="str">
        <f>IF(H30="","",IF(H30&gt;F31,"○","●"))</f>
        <v/>
      </c>
      <c r="H30" s="34"/>
      <c r="I30" s="33" t="str">
        <f>IF(J30="","",IF(J30&gt;F32,"○","●"))</f>
        <v/>
      </c>
      <c r="J30" s="34"/>
      <c r="K30" s="33" t="str">
        <f>IF(L30="","",IF(L30&gt;F33,"○","●"))</f>
        <v/>
      </c>
      <c r="L30" s="34"/>
      <c r="M30" s="33" t="str">
        <f>IF(N30="","",IF(N30&gt;#REF!,"○","●"))</f>
        <v/>
      </c>
      <c r="N30" s="60"/>
      <c r="O30" s="54"/>
      <c r="P30" s="54">
        <f t="shared" si="12"/>
        <v>0</v>
      </c>
      <c r="Q30" s="51">
        <f>RANK(P29:P34,P29:P34)</f>
        <v>1</v>
      </c>
      <c r="R30" s="30">
        <f t="shared" si="13"/>
        <v>0</v>
      </c>
      <c r="S30" s="30">
        <f t="shared" si="14"/>
        <v>0</v>
      </c>
      <c r="T30" s="30">
        <f t="shared" si="15"/>
        <v>0</v>
      </c>
    </row>
    <row r="31" spans="1:20" ht="30" customHeight="1" x14ac:dyDescent="0.35">
      <c r="B31" s="56">
        <f>G28</f>
        <v>0</v>
      </c>
      <c r="C31" s="33" t="str">
        <f>IF(D31="","",IF(D31&gt;H29,"○","●"))</f>
        <v/>
      </c>
      <c r="D31" s="34"/>
      <c r="E31" s="33" t="str">
        <f>IF(F31="","",IF(F31&gt;H30,"○","●"))</f>
        <v/>
      </c>
      <c r="F31" s="34"/>
      <c r="G31" s="85"/>
      <c r="H31" s="86"/>
      <c r="I31" s="33" t="str">
        <f>IF(J31="","",IF(J31&gt;H32,"○","●"))</f>
        <v/>
      </c>
      <c r="J31" s="34"/>
      <c r="K31" s="33" t="str">
        <f>IF(L31="","",IF(L31&gt;H33,"○","●"))</f>
        <v/>
      </c>
      <c r="L31" s="34"/>
      <c r="M31" s="33" t="str">
        <f>IF(N31="","",IF(N31&gt;#REF!,"○","●"))</f>
        <v/>
      </c>
      <c r="N31" s="60"/>
      <c r="O31" s="54"/>
      <c r="P31" s="54">
        <f t="shared" si="12"/>
        <v>0</v>
      </c>
      <c r="Q31" s="62">
        <f>RANK(P29:P34,P29:P34)</f>
        <v>1</v>
      </c>
      <c r="R31" s="30">
        <f t="shared" si="13"/>
        <v>0</v>
      </c>
      <c r="S31" s="30">
        <f t="shared" si="14"/>
        <v>0</v>
      </c>
      <c r="T31" s="30">
        <f t="shared" si="15"/>
        <v>0</v>
      </c>
    </row>
    <row r="32" spans="1:20" ht="30" customHeight="1" x14ac:dyDescent="0.35">
      <c r="B32" s="63">
        <f>I28</f>
        <v>0</v>
      </c>
      <c r="C32" s="33" t="str">
        <f>IF(D32="","",IF(D32&gt;J29,"○","●"))</f>
        <v/>
      </c>
      <c r="D32" s="34"/>
      <c r="E32" s="33" t="str">
        <f>IF(F32="","",IF(F32&gt;J30,"○","●"))</f>
        <v/>
      </c>
      <c r="F32" s="34"/>
      <c r="G32" s="33" t="str">
        <f>IF(H32="","",IF(H32&gt;J31,"○","●"))</f>
        <v/>
      </c>
      <c r="H32" s="34"/>
      <c r="I32" s="85"/>
      <c r="J32" s="86"/>
      <c r="K32" s="33" t="str">
        <f>IF(L32="","",IF(L32&gt;J33,"○","●"))</f>
        <v/>
      </c>
      <c r="L32" s="34"/>
      <c r="M32" s="33" t="str">
        <f>IF(N32="","",IF(N32&gt;#REF!,"○","●"))</f>
        <v/>
      </c>
      <c r="N32" s="60"/>
      <c r="O32" s="54"/>
      <c r="P32" s="54">
        <f t="shared" si="12"/>
        <v>0</v>
      </c>
      <c r="Q32" s="62">
        <f>RANK(P29:P34,P29:P34)</f>
        <v>1</v>
      </c>
      <c r="R32" s="30">
        <f t="shared" si="13"/>
        <v>0</v>
      </c>
      <c r="S32" s="30">
        <f t="shared" si="14"/>
        <v>0</v>
      </c>
      <c r="T32" s="30">
        <f t="shared" si="15"/>
        <v>0</v>
      </c>
    </row>
    <row r="33" spans="2:20" ht="30" customHeight="1" x14ac:dyDescent="0.35">
      <c r="B33" s="56">
        <f>K28</f>
        <v>0</v>
      </c>
      <c r="C33" s="58" t="str">
        <f>IF(D33="","",IF(D33&gt;L29,"○","●"))</f>
        <v/>
      </c>
      <c r="D33" s="59"/>
      <c r="E33" s="58" t="str">
        <f>IF(F33="","",IF(F33&gt;L30,"○","●"))</f>
        <v/>
      </c>
      <c r="F33" s="59"/>
      <c r="G33" s="58" t="str">
        <f>IF(H33="","",IF(H33&gt;L31,"○","●"))</f>
        <v/>
      </c>
      <c r="H33" s="59"/>
      <c r="I33" s="58" t="str">
        <f>IF(J33="","",IF(J33&gt;L32,"○","●"))</f>
        <v/>
      </c>
      <c r="J33" s="59"/>
      <c r="K33" s="85"/>
      <c r="L33" s="86"/>
      <c r="M33" s="58" t="str">
        <f>IF(N33="","",IF(N33&gt;#REF!,"○","●"))</f>
        <v/>
      </c>
      <c r="N33" s="64"/>
      <c r="O33" s="57"/>
      <c r="P33" s="54">
        <f t="shared" si="12"/>
        <v>0</v>
      </c>
      <c r="Q33" s="62">
        <f>RANK(P29:P34,P29:P34)</f>
        <v>1</v>
      </c>
      <c r="R33" s="30">
        <f t="shared" si="13"/>
        <v>0</v>
      </c>
      <c r="S33" s="30">
        <f t="shared" si="14"/>
        <v>0</v>
      </c>
      <c r="T33" s="30">
        <f t="shared" si="15"/>
        <v>0</v>
      </c>
    </row>
    <row r="34" spans="2:20" ht="30" customHeight="1" x14ac:dyDescent="0.35">
      <c r="B34" s="66">
        <f>M28</f>
        <v>0</v>
      </c>
      <c r="C34" s="58" t="str">
        <f>IF(D34="","",IF(D34&gt;N29,"○","●"))</f>
        <v/>
      </c>
      <c r="D34" s="59"/>
      <c r="E34" s="58" t="str">
        <f>IF(F34="","",IF(F34&gt;N30,"○","●"))</f>
        <v/>
      </c>
      <c r="F34" s="59"/>
      <c r="G34" s="58" t="str">
        <f>IF(H34="","",IF(H34&gt;N31,"○","●"))</f>
        <v/>
      </c>
      <c r="H34" s="59"/>
      <c r="I34" s="58" t="str">
        <f>IF(J34="","",IF(J34&gt;N32,"○","●"))</f>
        <v/>
      </c>
      <c r="J34" s="59"/>
      <c r="K34" s="58" t="str">
        <f>IF(L34="","",IF(L34&gt;N33,"○","●"))</f>
        <v/>
      </c>
      <c r="L34" s="59"/>
      <c r="M34" s="85"/>
      <c r="N34" s="86"/>
      <c r="O34" s="57"/>
      <c r="P34" s="54">
        <f t="shared" si="12"/>
        <v>0</v>
      </c>
      <c r="Q34" s="62">
        <f>RANK(P29:P34,P29:P34)</f>
        <v>1</v>
      </c>
      <c r="R34" s="30">
        <f t="shared" si="13"/>
        <v>0</v>
      </c>
      <c r="S34" s="30">
        <f t="shared" si="14"/>
        <v>0</v>
      </c>
      <c r="T34" s="30">
        <f t="shared" si="15"/>
        <v>0</v>
      </c>
    </row>
  </sheetData>
  <mergeCells count="52">
    <mergeCell ref="M34:N34"/>
    <mergeCell ref="M27:N27"/>
    <mergeCell ref="C28:D28"/>
    <mergeCell ref="E28:F28"/>
    <mergeCell ref="G28:H28"/>
    <mergeCell ref="I28:J28"/>
    <mergeCell ref="K28:L28"/>
    <mergeCell ref="M28:N28"/>
    <mergeCell ref="C29:D29"/>
    <mergeCell ref="E30:F30"/>
    <mergeCell ref="G31:H31"/>
    <mergeCell ref="I32:J32"/>
    <mergeCell ref="K33:L33"/>
    <mergeCell ref="M26:N26"/>
    <mergeCell ref="M19:N19"/>
    <mergeCell ref="C20:D20"/>
    <mergeCell ref="E20:F20"/>
    <mergeCell ref="G20:H20"/>
    <mergeCell ref="I20:J20"/>
    <mergeCell ref="K20:L20"/>
    <mergeCell ref="M20:N20"/>
    <mergeCell ref="C21:D21"/>
    <mergeCell ref="E22:F22"/>
    <mergeCell ref="G23:H23"/>
    <mergeCell ref="I24:J24"/>
    <mergeCell ref="K25:L25"/>
    <mergeCell ref="M18:N18"/>
    <mergeCell ref="M11:N11"/>
    <mergeCell ref="C12:D12"/>
    <mergeCell ref="E12:F12"/>
    <mergeCell ref="G12:H12"/>
    <mergeCell ref="I12:J12"/>
    <mergeCell ref="K12:L12"/>
    <mergeCell ref="M12:N12"/>
    <mergeCell ref="C13:D13"/>
    <mergeCell ref="E14:F14"/>
    <mergeCell ref="G15:H15"/>
    <mergeCell ref="I16:J16"/>
    <mergeCell ref="K17:L17"/>
    <mergeCell ref="M10:N10"/>
    <mergeCell ref="M3:N3"/>
    <mergeCell ref="C4:D4"/>
    <mergeCell ref="E4:F4"/>
    <mergeCell ref="G4:H4"/>
    <mergeCell ref="I4:J4"/>
    <mergeCell ref="K4:L4"/>
    <mergeCell ref="M4:N4"/>
    <mergeCell ref="C5:D5"/>
    <mergeCell ref="E6:F6"/>
    <mergeCell ref="G7:H7"/>
    <mergeCell ref="I8:J8"/>
    <mergeCell ref="K9:L9"/>
  </mergeCells>
  <phoneticPr fontId="2"/>
  <printOptions horizontalCentered="1"/>
  <pageMargins left="0.31496062992125984" right="0.23622047244094491" top="0.27" bottom="0.23622047244094491" header="0.1968503937007874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男子1</vt:lpstr>
      <vt:lpstr>男子2A</vt:lpstr>
      <vt:lpstr>男子2B</vt:lpstr>
      <vt:lpstr>男子3A</vt:lpstr>
      <vt:lpstr>男子3B</vt:lpstr>
      <vt:lpstr>男子4</vt:lpstr>
      <vt:lpstr>女子1</vt:lpstr>
      <vt:lpstr>女子2</vt:lpstr>
      <vt:lpstr>女子3</vt:lpstr>
      <vt:lpstr>女子OA40</vt:lpstr>
      <vt:lpstr>男子OA50</vt:lpstr>
      <vt:lpstr>順位決定</vt:lpstr>
      <vt:lpstr>順位決定!Print_Area</vt:lpstr>
      <vt:lpstr>女子1!Print_Area</vt:lpstr>
      <vt:lpstr>女子2!Print_Area</vt:lpstr>
      <vt:lpstr>女子3!Print_Area</vt:lpstr>
      <vt:lpstr>女子OA40!Print_Area</vt:lpstr>
      <vt:lpstr>男子1!Print_Area</vt:lpstr>
      <vt:lpstr>男子2A!Print_Area</vt:lpstr>
      <vt:lpstr>男子2B!Print_Area</vt:lpstr>
      <vt:lpstr>男子3A!Print_Area</vt:lpstr>
      <vt:lpstr>男子3B!Print_Area</vt:lpstr>
      <vt:lpstr>男子4!Print_Area</vt:lpstr>
      <vt:lpstr>男子OA50!Print_Area</vt:lpstr>
      <vt:lpstr>女子3!Print_Titles</vt:lpstr>
      <vt:lpstr>男子3A!Print_Titles</vt:lpstr>
      <vt:lpstr>男子3B!Print_Titles</vt:lpstr>
      <vt:lpstr>男子4!Print_Titles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eri_W</dc:creator>
  <cp:lastModifiedBy>towa 岩崎</cp:lastModifiedBy>
  <cp:lastPrinted>2021-07-16T04:34:17Z</cp:lastPrinted>
  <dcterms:created xsi:type="dcterms:W3CDTF">2009-12-23T09:26:01Z</dcterms:created>
  <dcterms:modified xsi:type="dcterms:W3CDTF">2021-07-16T04:41:26Z</dcterms:modified>
</cp:coreProperties>
</file>