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 競技\06 2020年度リーグ戦\試合結果\星取表\"/>
    </mc:Choice>
  </mc:AlternateContent>
  <xr:revisionPtr revIDLastSave="0" documentId="13_ncr:1_{F81B37D8-24CF-4CD6-899D-BFCD89ECC7EF}" xr6:coauthVersionLast="45" xr6:coauthVersionMax="45" xr10:uidLastSave="{00000000-0000-0000-0000-000000000000}"/>
  <bookViews>
    <workbookView xWindow="-110" yWindow="-110" windowWidth="19420" windowHeight="10420" tabRatio="718" activeTab="1" xr2:uid="{00000000-000D-0000-FFFF-FFFF00000000}"/>
  </bookViews>
  <sheets>
    <sheet name="順位" sheetId="36" r:id="rId1"/>
    <sheet name="男子1部" sheetId="28" r:id="rId2"/>
    <sheet name="男子2-4部" sheetId="2" r:id="rId3"/>
    <sheet name="女子1部2部" sheetId="23" r:id="rId4"/>
    <sheet name="女子3部" sheetId="32" r:id="rId5"/>
    <sheet name="男子OA" sheetId="34" r:id="rId6"/>
    <sheet name="女子OA" sheetId="33" r:id="rId7"/>
    <sheet name="エンジョイ" sheetId="35" r:id="rId8"/>
    <sheet name="順位決定" sheetId="21" state="hidden" r:id="rId9"/>
  </sheets>
  <definedNames>
    <definedName name="A_1">#REF!</definedName>
    <definedName name="A_2">#REF!</definedName>
    <definedName name="A_3">#REF!</definedName>
    <definedName name="A_4">#REF!</definedName>
    <definedName name="B_1">#REF!</definedName>
    <definedName name="B_2">#REF!</definedName>
    <definedName name="B_3">#REF!</definedName>
    <definedName name="B_4">#REF!</definedName>
    <definedName name="C_1">#REF!</definedName>
    <definedName name="C_2">#REF!</definedName>
    <definedName name="C_3">#REF!</definedName>
    <definedName name="C_4">#REF!</definedName>
    <definedName name="D_1">#REF!</definedName>
    <definedName name="D_2">#REF!</definedName>
    <definedName name="D_3">#REF!</definedName>
    <definedName name="D_4">#REF!</definedName>
    <definedName name="E_1">#REF!</definedName>
    <definedName name="E_2">#REF!</definedName>
    <definedName name="E_3">#REF!</definedName>
    <definedName name="E_4">#REF!</definedName>
    <definedName name="E_5">#REF!</definedName>
    <definedName name="F_1">#REF!</definedName>
    <definedName name="F_2">#REF!</definedName>
    <definedName name="F_3">#REF!</definedName>
    <definedName name="F_4">#REF!</definedName>
    <definedName name="F_5">#REF!</definedName>
    <definedName name="G_1">#REF!</definedName>
    <definedName name="G_2">#REF!</definedName>
    <definedName name="G_3">#REF!</definedName>
    <definedName name="G_4">#REF!</definedName>
    <definedName name="G_5">#REF!</definedName>
    <definedName name="H_1">#REF!</definedName>
    <definedName name="H_2">#REF!</definedName>
    <definedName name="H_3">#REF!</definedName>
    <definedName name="H_4">#REF!</definedName>
    <definedName name="H_5">#REF!</definedName>
    <definedName name="I_1">#REF!</definedName>
    <definedName name="I_2">#REF!</definedName>
    <definedName name="I_3">#REF!</definedName>
    <definedName name="I_4">#REF!</definedName>
    <definedName name="I_5">#REF!</definedName>
    <definedName name="J_1">#REF!</definedName>
    <definedName name="J_2">#REF!</definedName>
    <definedName name="J_3">#REF!</definedName>
    <definedName name="J_4">#REF!</definedName>
    <definedName name="J_5">#REF!</definedName>
    <definedName name="K_1">#REF!</definedName>
    <definedName name="K_2">#REF!</definedName>
    <definedName name="K_3">#REF!</definedName>
    <definedName name="K_4">#REF!</definedName>
    <definedName name="K_5">#REF!</definedName>
    <definedName name="L_1">#REF!</definedName>
    <definedName name="L_2">#REF!</definedName>
    <definedName name="L_3">#REF!</definedName>
    <definedName name="L_4">#REF!</definedName>
    <definedName name="L_5">#REF!</definedName>
    <definedName name="M_1">#REF!</definedName>
    <definedName name="M_2">#REF!</definedName>
    <definedName name="M_3">#REF!</definedName>
    <definedName name="M_4">#REF!</definedName>
    <definedName name="M_5">#REF!</definedName>
    <definedName name="N_1">#REF!</definedName>
    <definedName name="N_2">#REF!</definedName>
    <definedName name="N_3">#REF!</definedName>
    <definedName name="N_4">#REF!</definedName>
    <definedName name="N_5">#REF!</definedName>
    <definedName name="O_1">#REF!</definedName>
    <definedName name="O_2">#REF!</definedName>
    <definedName name="O_3">#REF!</definedName>
    <definedName name="O_4">#REF!</definedName>
    <definedName name="O_5">#REF!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 localSheetId="6">#REF!</definedName>
    <definedName name="P_6" localSheetId="1">#REF!</definedName>
    <definedName name="P_6">#REF!</definedName>
    <definedName name="_xlnm.Print_Area" localSheetId="7">エンジョイ!$B$1:$Q$17</definedName>
    <definedName name="_xlnm.Print_Area" localSheetId="8">順位決定!$B$12:$F$28</definedName>
    <definedName name="_xlnm.Print_Area" localSheetId="3">女子1部2部!$B$1:$Q$33</definedName>
    <definedName name="_xlnm.Print_Area" localSheetId="4">女子3部!$B$1:$Q$17</definedName>
    <definedName name="_xlnm.Print_Area" localSheetId="6">女子OA!$B$1:$M$13</definedName>
    <definedName name="_xlnm.Print_Area" localSheetId="1">男子1部!$B$1:$M$18</definedName>
    <definedName name="_xlnm.Print_Area" localSheetId="2">'男子2-4部'!$B$2:$Q$142</definedName>
    <definedName name="_xlnm.Print_Area" localSheetId="5">男子OA!$B$1:$Q$9</definedName>
    <definedName name="_xlnm.Print_Titles" localSheetId="2">'男子2-4部'!$2:$2</definedName>
    <definedName name="Q_1">#REF!</definedName>
    <definedName name="Q_2">#REF!</definedName>
    <definedName name="Q_3">#REF!</definedName>
    <definedName name="Q_4">#REF!</definedName>
    <definedName name="Q_5">#REF!</definedName>
    <definedName name="Q_6" localSheetId="6">#REF!</definedName>
    <definedName name="Q_6" localSheetId="1">#REF!</definedName>
    <definedName name="Q_6">#REF!</definedName>
    <definedName name="R_1">#REF!</definedName>
    <definedName name="R_2">#REF!</definedName>
    <definedName name="R_3">#REF!</definedName>
    <definedName name="R_4">#REF!</definedName>
    <definedName name="R_5">#REF!</definedName>
    <definedName name="R_6" localSheetId="6">#REF!</definedName>
    <definedName name="R_6" localSheetId="1">#REF!</definedName>
    <definedName name="R_6">#REF!</definedName>
    <definedName name="S_1">#REF!</definedName>
    <definedName name="S_2">#REF!</definedName>
    <definedName name="S_3">#REF!</definedName>
    <definedName name="S_4">#REF!</definedName>
    <definedName name="S_5">#REF!</definedName>
    <definedName name="S_6" localSheetId="6">#REF!</definedName>
    <definedName name="S_6" localSheetId="1">#REF!</definedName>
    <definedName name="S_6">#REF!</definedName>
    <definedName name="あ1">#REF!</definedName>
    <definedName name="あ2">#REF!</definedName>
    <definedName name="あ3">#REF!</definedName>
    <definedName name="あ4">#REF!</definedName>
    <definedName name="い1">#REF!</definedName>
    <definedName name="い2">#REF!</definedName>
    <definedName name="い３">#REF!</definedName>
    <definedName name="い４">#REF!</definedName>
    <definedName name="う１">#REF!</definedName>
    <definedName name="う２">#REF!</definedName>
    <definedName name="う３">#REF!</definedName>
    <definedName name="う４">#REF!</definedName>
    <definedName name="う５">#REF!</definedName>
    <definedName name="う６" localSheetId="6">#REF!</definedName>
    <definedName name="う６" localSheetId="1">#REF!</definedName>
    <definedName name="う６">#REF!</definedName>
    <definedName name="う７" localSheetId="6">#REF!</definedName>
    <definedName name="う７" localSheetId="1">#REF!</definedName>
    <definedName name="う７">#REF!</definedName>
    <definedName name="う８" localSheetId="6">#REF!</definedName>
    <definedName name="う８" localSheetId="1">#REF!</definedName>
    <definedName name="う８">#REF!</definedName>
    <definedName name="え１">#REF!</definedName>
    <definedName name="え２">#REF!</definedName>
    <definedName name="え３">#REF!</definedName>
    <definedName name="え４">#REF!</definedName>
    <definedName name="え５">#REF!</definedName>
    <definedName name="え６" localSheetId="6">#REF!</definedName>
    <definedName name="え６" localSheetId="1">#REF!</definedName>
    <definedName name="え６">#REF!</definedName>
    <definedName name="え７" localSheetId="6">#REF!</definedName>
    <definedName name="え７" localSheetId="1">#REF!</definedName>
    <definedName name="え７">#REF!</definedName>
    <definedName name="え８" localSheetId="6">#REF!</definedName>
    <definedName name="え８" localSheetId="1">#REF!</definedName>
    <definedName name="え８">#REF!</definedName>
    <definedName name="お１">#REF!</definedName>
    <definedName name="お２">#REF!</definedName>
    <definedName name="お３">#REF!</definedName>
    <definedName name="お４">#REF!</definedName>
    <definedName name="お５">#REF!</definedName>
    <definedName name="お６" localSheetId="6">#REF!</definedName>
    <definedName name="お６" localSheetId="1">#REF!</definedName>
    <definedName name="お６">#REF!</definedName>
    <definedName name="お７" localSheetId="6">#REF!</definedName>
    <definedName name="お７" localSheetId="1">#REF!</definedName>
    <definedName name="お７">#REF!</definedName>
    <definedName name="お８" localSheetId="6">#REF!</definedName>
    <definedName name="お８" localSheetId="1">#REF!</definedName>
    <definedName name="お８">#REF!</definedName>
    <definedName name="お９" localSheetId="6">#REF!</definedName>
    <definedName name="お９" localSheetId="1">#REF!</definedName>
    <definedName name="お９">#REF!</definedName>
  </definedNames>
  <calcPr calcId="181029"/>
</workbook>
</file>

<file path=xl/calcChain.xml><?xml version="1.0" encoding="utf-8"?>
<calcChain xmlns="http://schemas.openxmlformats.org/spreadsheetml/2006/main">
  <c r="G5" i="32" l="1"/>
  <c r="G13" i="32" l="1"/>
  <c r="G29" i="23" l="1"/>
  <c r="G21" i="23"/>
  <c r="K6" i="28" l="1"/>
  <c r="K5" i="28"/>
  <c r="K4" i="28"/>
  <c r="C30" i="23" l="1"/>
  <c r="K9" i="35"/>
  <c r="I9" i="35"/>
  <c r="G9" i="35"/>
  <c r="E9" i="35"/>
  <c r="C9" i="35"/>
  <c r="M8" i="35"/>
  <c r="I8" i="35"/>
  <c r="G8" i="35"/>
  <c r="E8" i="35"/>
  <c r="C8" i="35"/>
  <c r="S8" i="35" s="1"/>
  <c r="M7" i="35"/>
  <c r="K7" i="35"/>
  <c r="G7" i="35"/>
  <c r="E7" i="35"/>
  <c r="C7" i="35"/>
  <c r="M6" i="35"/>
  <c r="K6" i="35"/>
  <c r="I6" i="35"/>
  <c r="E6" i="35"/>
  <c r="C6" i="35"/>
  <c r="S6" i="35" s="1"/>
  <c r="M5" i="35"/>
  <c r="K5" i="35"/>
  <c r="I5" i="35"/>
  <c r="G5" i="35"/>
  <c r="C5" i="35"/>
  <c r="M4" i="35"/>
  <c r="K4" i="35"/>
  <c r="I4" i="35"/>
  <c r="G4" i="35"/>
  <c r="E4" i="35"/>
  <c r="S4" i="35" s="1"/>
  <c r="M3" i="35"/>
  <c r="B9" i="35" s="1"/>
  <c r="K3" i="35"/>
  <c r="B8" i="35" s="1"/>
  <c r="I3" i="35"/>
  <c r="B7" i="35" s="1"/>
  <c r="G3" i="35"/>
  <c r="B6" i="35" s="1"/>
  <c r="E3" i="35"/>
  <c r="B5" i="35" s="1"/>
  <c r="C3" i="35"/>
  <c r="B4" i="35" s="1"/>
  <c r="B2" i="35"/>
  <c r="B10" i="35"/>
  <c r="K17" i="35"/>
  <c r="I17" i="35"/>
  <c r="G17" i="35"/>
  <c r="E17" i="35"/>
  <c r="C17" i="35"/>
  <c r="M16" i="35"/>
  <c r="I16" i="35"/>
  <c r="G16" i="35"/>
  <c r="E16" i="35"/>
  <c r="C16" i="35"/>
  <c r="S16" i="35" s="1"/>
  <c r="M15" i="35"/>
  <c r="K15" i="35"/>
  <c r="G15" i="35"/>
  <c r="E15" i="35"/>
  <c r="C15" i="35"/>
  <c r="M14" i="35"/>
  <c r="K14" i="35"/>
  <c r="I14" i="35"/>
  <c r="E14" i="35"/>
  <c r="C14" i="35"/>
  <c r="S14" i="35" s="1"/>
  <c r="M13" i="35"/>
  <c r="K13" i="35"/>
  <c r="I13" i="35"/>
  <c r="G13" i="35"/>
  <c r="C13" i="35"/>
  <c r="M12" i="35"/>
  <c r="K12" i="35"/>
  <c r="I12" i="35"/>
  <c r="G12" i="35"/>
  <c r="E12" i="35"/>
  <c r="S12" i="35" s="1"/>
  <c r="M11" i="35"/>
  <c r="B17" i="35" s="1"/>
  <c r="K11" i="35"/>
  <c r="B16" i="35" s="1"/>
  <c r="I11" i="35"/>
  <c r="B15" i="35" s="1"/>
  <c r="G11" i="35"/>
  <c r="B14" i="35" s="1"/>
  <c r="E11" i="35"/>
  <c r="B13" i="35" s="1"/>
  <c r="C11" i="35"/>
  <c r="B12" i="35" s="1"/>
  <c r="K9" i="34"/>
  <c r="I9" i="34"/>
  <c r="G9" i="34"/>
  <c r="E9" i="34"/>
  <c r="C9" i="34"/>
  <c r="M8" i="34"/>
  <c r="I8" i="34"/>
  <c r="G8" i="34"/>
  <c r="E8" i="34"/>
  <c r="C8" i="34"/>
  <c r="M7" i="34"/>
  <c r="K7" i="34"/>
  <c r="G7" i="34"/>
  <c r="E7" i="34"/>
  <c r="T7" i="34" s="1"/>
  <c r="C7" i="34"/>
  <c r="M6" i="34"/>
  <c r="K6" i="34"/>
  <c r="I6" i="34"/>
  <c r="E6" i="34"/>
  <c r="C6" i="34"/>
  <c r="M5" i="34"/>
  <c r="K5" i="34"/>
  <c r="I5" i="34"/>
  <c r="G5" i="34"/>
  <c r="C5" i="34"/>
  <c r="M4" i="34"/>
  <c r="K4" i="34"/>
  <c r="I4" i="34"/>
  <c r="G4" i="34"/>
  <c r="E4" i="34"/>
  <c r="M3" i="34"/>
  <c r="B9" i="34" s="1"/>
  <c r="K3" i="34"/>
  <c r="B8" i="34" s="1"/>
  <c r="I3" i="34"/>
  <c r="B7" i="34" s="1"/>
  <c r="G3" i="34"/>
  <c r="B6" i="34" s="1"/>
  <c r="E3" i="34"/>
  <c r="B5" i="34" s="1"/>
  <c r="C3" i="34"/>
  <c r="B4" i="34" s="1"/>
  <c r="I9" i="33"/>
  <c r="B13" i="33" s="1"/>
  <c r="I3" i="33"/>
  <c r="B7" i="33" s="1"/>
  <c r="B8" i="33"/>
  <c r="B2" i="33"/>
  <c r="G13" i="33"/>
  <c r="E13" i="33"/>
  <c r="C13" i="33"/>
  <c r="I12" i="33"/>
  <c r="E12" i="33"/>
  <c r="C12" i="33"/>
  <c r="P12" i="33" s="1"/>
  <c r="I11" i="33"/>
  <c r="G11" i="33"/>
  <c r="P11" i="33" s="1"/>
  <c r="C11" i="33"/>
  <c r="B11" i="33"/>
  <c r="I10" i="33"/>
  <c r="G10" i="33"/>
  <c r="E10" i="33"/>
  <c r="G9" i="33"/>
  <c r="B12" i="33" s="1"/>
  <c r="E9" i="33"/>
  <c r="C9" i="33"/>
  <c r="B10" i="33" s="1"/>
  <c r="G7" i="33"/>
  <c r="E7" i="33"/>
  <c r="C7" i="33"/>
  <c r="I6" i="33"/>
  <c r="E6" i="33"/>
  <c r="C6" i="33"/>
  <c r="P6" i="33" s="1"/>
  <c r="I5" i="33"/>
  <c r="G5" i="33"/>
  <c r="P5" i="33" s="1"/>
  <c r="C5" i="33"/>
  <c r="B5" i="33"/>
  <c r="I4" i="33"/>
  <c r="G4" i="33"/>
  <c r="E4" i="33"/>
  <c r="G3" i="33"/>
  <c r="B6" i="33" s="1"/>
  <c r="E3" i="33"/>
  <c r="C3" i="33"/>
  <c r="B4" i="33" s="1"/>
  <c r="T13" i="35" l="1"/>
  <c r="T15" i="35"/>
  <c r="T5" i="35"/>
  <c r="T7" i="35"/>
  <c r="T12" i="35"/>
  <c r="T14" i="35"/>
  <c r="T16" i="35"/>
  <c r="T17" i="35"/>
  <c r="T4" i="35"/>
  <c r="T6" i="35"/>
  <c r="T8" i="35"/>
  <c r="T9" i="35"/>
  <c r="R4" i="35"/>
  <c r="P4" i="35" s="1"/>
  <c r="S5" i="35"/>
  <c r="R6" i="35"/>
  <c r="S7" i="35"/>
  <c r="R8" i="35"/>
  <c r="P8" i="35" s="1"/>
  <c r="S9" i="35"/>
  <c r="R5" i="35"/>
  <c r="R7" i="35"/>
  <c r="P7" i="35" s="1"/>
  <c r="R9" i="35"/>
  <c r="R12" i="35"/>
  <c r="P12" i="35" s="1"/>
  <c r="S13" i="35"/>
  <c r="R14" i="35"/>
  <c r="P14" i="35" s="1"/>
  <c r="S15" i="35"/>
  <c r="R16" i="35"/>
  <c r="P16" i="35" s="1"/>
  <c r="S17" i="35"/>
  <c r="R13" i="35"/>
  <c r="R15" i="35"/>
  <c r="P15" i="35" s="1"/>
  <c r="R17" i="35"/>
  <c r="S5" i="34"/>
  <c r="S9" i="34"/>
  <c r="R7" i="34"/>
  <c r="T5" i="34"/>
  <c r="R5" i="34"/>
  <c r="S7" i="34"/>
  <c r="P7" i="34" s="1"/>
  <c r="T9" i="34"/>
  <c r="R9" i="34"/>
  <c r="P9" i="34" s="1"/>
  <c r="T4" i="34"/>
  <c r="R4" i="34"/>
  <c r="S4" i="34"/>
  <c r="T6" i="34"/>
  <c r="R6" i="34"/>
  <c r="S6" i="34"/>
  <c r="T8" i="34"/>
  <c r="R8" i="34"/>
  <c r="P8" i="34" s="1"/>
  <c r="S8" i="34"/>
  <c r="P4" i="33"/>
  <c r="O5" i="33"/>
  <c r="P7" i="33"/>
  <c r="P10" i="33"/>
  <c r="O11" i="33"/>
  <c r="P13" i="33"/>
  <c r="O4" i="33"/>
  <c r="N5" i="33"/>
  <c r="L5" i="33" s="1"/>
  <c r="O6" i="33"/>
  <c r="O7" i="33"/>
  <c r="O10" i="33"/>
  <c r="N11" i="33"/>
  <c r="O12" i="33"/>
  <c r="O13" i="33"/>
  <c r="N4" i="33"/>
  <c r="N6" i="33"/>
  <c r="N7" i="33"/>
  <c r="L7" i="33" s="1"/>
  <c r="N10" i="33"/>
  <c r="N12" i="33"/>
  <c r="L12" i="33" s="1"/>
  <c r="N13" i="33"/>
  <c r="P5" i="34" l="1"/>
  <c r="P9" i="35"/>
  <c r="P5" i="35"/>
  <c r="P6" i="35"/>
  <c r="Q7" i="35" s="1"/>
  <c r="Q5" i="35"/>
  <c r="Q8" i="35"/>
  <c r="Q6" i="35"/>
  <c r="Q4" i="35"/>
  <c r="P17" i="35"/>
  <c r="P13" i="35"/>
  <c r="Q16" i="35"/>
  <c r="Q12" i="35"/>
  <c r="L10" i="33"/>
  <c r="L6" i="33"/>
  <c r="P4" i="34"/>
  <c r="Q4" i="34" s="1"/>
  <c r="P6" i="34"/>
  <c r="Q6" i="34" s="1"/>
  <c r="L11" i="33"/>
  <c r="L4" i="33"/>
  <c r="M7" i="33" s="1"/>
  <c r="L13" i="33"/>
  <c r="M13" i="33" s="1"/>
  <c r="Q17" i="35" l="1"/>
  <c r="Q5" i="34"/>
  <c r="Q9" i="34"/>
  <c r="Q7" i="34"/>
  <c r="Q8" i="34"/>
  <c r="Q9" i="35"/>
  <c r="Q14" i="35"/>
  <c r="Q13" i="35"/>
  <c r="Q15" i="35"/>
  <c r="M4" i="33"/>
  <c r="M5" i="33"/>
  <c r="M6" i="33"/>
  <c r="M11" i="33"/>
  <c r="M10" i="33"/>
  <c r="M12" i="33"/>
  <c r="I19" i="2" l="1"/>
  <c r="B141" i="2" l="1"/>
  <c r="K33" i="32"/>
  <c r="I33" i="32"/>
  <c r="G33" i="32"/>
  <c r="E33" i="32"/>
  <c r="C33" i="32"/>
  <c r="T33" i="32" s="1"/>
  <c r="M32" i="32"/>
  <c r="I32" i="32"/>
  <c r="G32" i="32"/>
  <c r="E32" i="32"/>
  <c r="T32" i="32" s="1"/>
  <c r="C32" i="32"/>
  <c r="M31" i="32"/>
  <c r="K31" i="32"/>
  <c r="G31" i="32"/>
  <c r="E31" i="32"/>
  <c r="C31" i="32"/>
  <c r="T31" i="32" s="1"/>
  <c r="M30" i="32"/>
  <c r="K30" i="32"/>
  <c r="I30" i="32"/>
  <c r="E30" i="32"/>
  <c r="T30" i="32" s="1"/>
  <c r="C30" i="32"/>
  <c r="M29" i="32"/>
  <c r="K29" i="32"/>
  <c r="I29" i="32"/>
  <c r="G29" i="32"/>
  <c r="C29" i="32"/>
  <c r="M28" i="32"/>
  <c r="K28" i="32"/>
  <c r="I28" i="32"/>
  <c r="G28" i="32"/>
  <c r="E28" i="32"/>
  <c r="S28" i="32" s="1"/>
  <c r="M27" i="32"/>
  <c r="B33" i="32" s="1"/>
  <c r="K27" i="32"/>
  <c r="B32" i="32" s="1"/>
  <c r="I27" i="32"/>
  <c r="B31" i="32" s="1"/>
  <c r="G27" i="32"/>
  <c r="B30" i="32" s="1"/>
  <c r="E27" i="32"/>
  <c r="B29" i="32" s="1"/>
  <c r="C27" i="32"/>
  <c r="B28" i="32" s="1"/>
  <c r="B26" i="32"/>
  <c r="K25" i="32"/>
  <c r="I25" i="32"/>
  <c r="G25" i="32"/>
  <c r="E25" i="32"/>
  <c r="T25" i="32" s="1"/>
  <c r="C25" i="32"/>
  <c r="M24" i="32"/>
  <c r="I24" i="32"/>
  <c r="G24" i="32"/>
  <c r="E24" i="32"/>
  <c r="C24" i="32"/>
  <c r="M23" i="32"/>
  <c r="K23" i="32"/>
  <c r="G23" i="32"/>
  <c r="E23" i="32"/>
  <c r="C23" i="32"/>
  <c r="S23" i="32" s="1"/>
  <c r="M22" i="32"/>
  <c r="K22" i="32"/>
  <c r="I22" i="32"/>
  <c r="E22" i="32"/>
  <c r="C22" i="32"/>
  <c r="M21" i="32"/>
  <c r="K21" i="32"/>
  <c r="I21" i="32"/>
  <c r="G21" i="32"/>
  <c r="T21" i="32" s="1"/>
  <c r="C21" i="32"/>
  <c r="M20" i="32"/>
  <c r="K20" i="32"/>
  <c r="I20" i="32"/>
  <c r="G20" i="32"/>
  <c r="E20" i="32"/>
  <c r="M19" i="32"/>
  <c r="B25" i="32" s="1"/>
  <c r="K19" i="32"/>
  <c r="B24" i="32" s="1"/>
  <c r="I19" i="32"/>
  <c r="B23" i="32" s="1"/>
  <c r="G19" i="32"/>
  <c r="B22" i="32" s="1"/>
  <c r="E19" i="32"/>
  <c r="B21" i="32" s="1"/>
  <c r="C19" i="32"/>
  <c r="B20" i="32" s="1"/>
  <c r="B18" i="32"/>
  <c r="K17" i="32"/>
  <c r="I17" i="32"/>
  <c r="G17" i="32"/>
  <c r="E17" i="32"/>
  <c r="C17" i="32"/>
  <c r="S17" i="32" s="1"/>
  <c r="M16" i="32"/>
  <c r="I16" i="32"/>
  <c r="G16" i="32"/>
  <c r="E16" i="32"/>
  <c r="C16" i="32"/>
  <c r="M15" i="32"/>
  <c r="K15" i="32"/>
  <c r="G15" i="32"/>
  <c r="E15" i="32"/>
  <c r="C15" i="32"/>
  <c r="M14" i="32"/>
  <c r="K14" i="32"/>
  <c r="I14" i="32"/>
  <c r="E14" i="32"/>
  <c r="T14" i="32" s="1"/>
  <c r="C14" i="32"/>
  <c r="M13" i="32"/>
  <c r="K13" i="32"/>
  <c r="I13" i="32"/>
  <c r="C13" i="32"/>
  <c r="M12" i="32"/>
  <c r="K12" i="32"/>
  <c r="I12" i="32"/>
  <c r="G12" i="32"/>
  <c r="T12" i="32" s="1"/>
  <c r="E12" i="32"/>
  <c r="M11" i="32"/>
  <c r="B17" i="32" s="1"/>
  <c r="K11" i="32"/>
  <c r="B16" i="32" s="1"/>
  <c r="I11" i="32"/>
  <c r="B15" i="32" s="1"/>
  <c r="G11" i="32"/>
  <c r="B14" i="32" s="1"/>
  <c r="E11" i="32"/>
  <c r="B13" i="32" s="1"/>
  <c r="C11" i="32"/>
  <c r="B12" i="32" s="1"/>
  <c r="B10" i="32"/>
  <c r="K9" i="32"/>
  <c r="I9" i="32"/>
  <c r="G9" i="32"/>
  <c r="E9" i="32"/>
  <c r="C9" i="32"/>
  <c r="R9" i="32" s="1"/>
  <c r="I8" i="32"/>
  <c r="G8" i="32"/>
  <c r="E8" i="32"/>
  <c r="C8" i="32"/>
  <c r="S8" i="32" s="1"/>
  <c r="M7" i="32"/>
  <c r="K7" i="32"/>
  <c r="G7" i="32"/>
  <c r="E7" i="32"/>
  <c r="C7" i="32"/>
  <c r="M6" i="32"/>
  <c r="K6" i="32"/>
  <c r="M5" i="32"/>
  <c r="K5" i="32"/>
  <c r="I5" i="32"/>
  <c r="T5" i="32"/>
  <c r="C5" i="32"/>
  <c r="M4" i="32"/>
  <c r="K4" i="32"/>
  <c r="I4" i="32"/>
  <c r="G4" i="32"/>
  <c r="E4" i="32"/>
  <c r="M3" i="32"/>
  <c r="B9" i="32" s="1"/>
  <c r="K3" i="32"/>
  <c r="B8" i="32" s="1"/>
  <c r="I3" i="32"/>
  <c r="B7" i="32" s="1"/>
  <c r="G3" i="32"/>
  <c r="B6" i="32" s="1"/>
  <c r="E3" i="32"/>
  <c r="B5" i="32" s="1"/>
  <c r="C3" i="32"/>
  <c r="B4" i="32" s="1"/>
  <c r="B2" i="32"/>
  <c r="K33" i="23"/>
  <c r="I33" i="23"/>
  <c r="G33" i="23"/>
  <c r="E33" i="23"/>
  <c r="C33" i="23"/>
  <c r="M32" i="23"/>
  <c r="I32" i="23"/>
  <c r="G32" i="23"/>
  <c r="E32" i="23"/>
  <c r="C32" i="23"/>
  <c r="M31" i="23"/>
  <c r="K31" i="23"/>
  <c r="G31" i="23"/>
  <c r="E31" i="23"/>
  <c r="C31" i="23"/>
  <c r="M30" i="23"/>
  <c r="K30" i="23"/>
  <c r="I30" i="23"/>
  <c r="E30" i="23"/>
  <c r="S30" i="23" s="1"/>
  <c r="M29" i="23"/>
  <c r="K29" i="23"/>
  <c r="I29" i="23"/>
  <c r="C29" i="23"/>
  <c r="M28" i="23"/>
  <c r="K28" i="23"/>
  <c r="I28" i="23"/>
  <c r="G28" i="23"/>
  <c r="E28" i="23"/>
  <c r="S28" i="23" s="1"/>
  <c r="M27" i="23"/>
  <c r="B33" i="23" s="1"/>
  <c r="K27" i="23"/>
  <c r="B32" i="23" s="1"/>
  <c r="I27" i="23"/>
  <c r="B31" i="23" s="1"/>
  <c r="G27" i="23"/>
  <c r="B30" i="23" s="1"/>
  <c r="E27" i="23"/>
  <c r="B29" i="23" s="1"/>
  <c r="C27" i="23"/>
  <c r="B28" i="23" s="1"/>
  <c r="B26" i="23"/>
  <c r="B18" i="23"/>
  <c r="B2" i="23"/>
  <c r="B10" i="23"/>
  <c r="K25" i="23"/>
  <c r="I25" i="23"/>
  <c r="G25" i="23"/>
  <c r="E25" i="23"/>
  <c r="C25" i="23"/>
  <c r="M24" i="23"/>
  <c r="I24" i="23"/>
  <c r="G24" i="23"/>
  <c r="E24" i="23"/>
  <c r="C24" i="23"/>
  <c r="M23" i="23"/>
  <c r="K23" i="23"/>
  <c r="G23" i="23"/>
  <c r="E23" i="23"/>
  <c r="C23" i="23"/>
  <c r="M22" i="23"/>
  <c r="K22" i="23"/>
  <c r="I22" i="23"/>
  <c r="E22" i="23"/>
  <c r="C22" i="23"/>
  <c r="M21" i="23"/>
  <c r="K21" i="23"/>
  <c r="I21" i="23"/>
  <c r="C21" i="23"/>
  <c r="M20" i="23"/>
  <c r="K20" i="23"/>
  <c r="I20" i="23"/>
  <c r="G20" i="23"/>
  <c r="E20" i="23"/>
  <c r="M19" i="23"/>
  <c r="B25" i="23" s="1"/>
  <c r="K19" i="23"/>
  <c r="B24" i="23" s="1"/>
  <c r="I19" i="23"/>
  <c r="B23" i="23" s="1"/>
  <c r="G19" i="23"/>
  <c r="B22" i="23" s="1"/>
  <c r="E19" i="23"/>
  <c r="B21" i="23" s="1"/>
  <c r="C19" i="23"/>
  <c r="B20" i="23" s="1"/>
  <c r="C11" i="23"/>
  <c r="B12" i="23" s="1"/>
  <c r="K17" i="23"/>
  <c r="I17" i="23"/>
  <c r="G17" i="23"/>
  <c r="E17" i="23"/>
  <c r="C17" i="23"/>
  <c r="M16" i="23"/>
  <c r="I16" i="23"/>
  <c r="G16" i="23"/>
  <c r="E16" i="23"/>
  <c r="C16" i="23"/>
  <c r="M15" i="23"/>
  <c r="K15" i="23"/>
  <c r="G15" i="23"/>
  <c r="E15" i="23"/>
  <c r="C15" i="23"/>
  <c r="M14" i="23"/>
  <c r="K14" i="23"/>
  <c r="I14" i="23"/>
  <c r="E14" i="23"/>
  <c r="G13" i="23" s="1"/>
  <c r="C14" i="23"/>
  <c r="M13" i="23"/>
  <c r="K13" i="23"/>
  <c r="I13" i="23"/>
  <c r="C13" i="23"/>
  <c r="M12" i="23"/>
  <c r="K12" i="23"/>
  <c r="I12" i="23"/>
  <c r="G12" i="23"/>
  <c r="E12" i="23"/>
  <c r="M11" i="23"/>
  <c r="B17" i="23" s="1"/>
  <c r="K11" i="23"/>
  <c r="B16" i="23" s="1"/>
  <c r="I11" i="23"/>
  <c r="B15" i="23" s="1"/>
  <c r="G11" i="23"/>
  <c r="B14" i="23" s="1"/>
  <c r="E11" i="23"/>
  <c r="B13" i="23" s="1"/>
  <c r="K137" i="2"/>
  <c r="B142" i="2" s="1"/>
  <c r="G137" i="2"/>
  <c r="B140" i="2" s="1"/>
  <c r="E137" i="2"/>
  <c r="B139" i="2" s="1"/>
  <c r="C137" i="2"/>
  <c r="B138" i="2" s="1"/>
  <c r="K130" i="2"/>
  <c r="B135" i="2" s="1"/>
  <c r="I130" i="2"/>
  <c r="B134" i="2" s="1"/>
  <c r="G130" i="2"/>
  <c r="B133" i="2" s="1"/>
  <c r="E130" i="2"/>
  <c r="B132" i="2" s="1"/>
  <c r="C130" i="2"/>
  <c r="K123" i="2"/>
  <c r="B128" i="2" s="1"/>
  <c r="I123" i="2"/>
  <c r="B127" i="2" s="1"/>
  <c r="G123" i="2"/>
  <c r="B126" i="2" s="1"/>
  <c r="E123" i="2"/>
  <c r="B125" i="2" s="1"/>
  <c r="C123" i="2"/>
  <c r="K116" i="2"/>
  <c r="B121" i="2" s="1"/>
  <c r="I116" i="2"/>
  <c r="G116" i="2"/>
  <c r="B119" i="2" s="1"/>
  <c r="E116" i="2"/>
  <c r="B118" i="2" s="1"/>
  <c r="C116" i="2"/>
  <c r="B117" i="2" s="1"/>
  <c r="K109" i="2"/>
  <c r="I109" i="2"/>
  <c r="G109" i="2"/>
  <c r="E109" i="2"/>
  <c r="C109" i="2"/>
  <c r="K102" i="2"/>
  <c r="B107" i="2" s="1"/>
  <c r="I102" i="2"/>
  <c r="G102" i="2"/>
  <c r="B105" i="2" s="1"/>
  <c r="E102" i="2"/>
  <c r="B104" i="2" s="1"/>
  <c r="C102" i="2"/>
  <c r="B103" i="2" s="1"/>
  <c r="K95" i="2"/>
  <c r="B100" i="2" s="1"/>
  <c r="I95" i="2"/>
  <c r="G95" i="2"/>
  <c r="B98" i="2" s="1"/>
  <c r="E95" i="2"/>
  <c r="B97" i="2" s="1"/>
  <c r="C95" i="2"/>
  <c r="K88" i="2"/>
  <c r="I88" i="2"/>
  <c r="G88" i="2"/>
  <c r="E88" i="2"/>
  <c r="C88" i="2"/>
  <c r="I81" i="2"/>
  <c r="G81" i="2"/>
  <c r="E81" i="2"/>
  <c r="C81" i="2"/>
  <c r="M142" i="2"/>
  <c r="I142" i="2"/>
  <c r="G142" i="2"/>
  <c r="E142" i="2"/>
  <c r="C142" i="2"/>
  <c r="M141" i="2"/>
  <c r="K141" i="2"/>
  <c r="G141" i="2"/>
  <c r="E141" i="2"/>
  <c r="C141" i="2"/>
  <c r="M140" i="2"/>
  <c r="K140" i="2"/>
  <c r="I140" i="2"/>
  <c r="E140" i="2"/>
  <c r="C140" i="2"/>
  <c r="M139" i="2"/>
  <c r="K139" i="2"/>
  <c r="I139" i="2"/>
  <c r="M138" i="2"/>
  <c r="K138" i="2"/>
  <c r="I138" i="2"/>
  <c r="G138" i="2"/>
  <c r="E138" i="2"/>
  <c r="M135" i="2"/>
  <c r="I135" i="2"/>
  <c r="G135" i="2"/>
  <c r="E135" i="2"/>
  <c r="C135" i="2"/>
  <c r="M134" i="2"/>
  <c r="K134" i="2"/>
  <c r="G134" i="2"/>
  <c r="E134" i="2"/>
  <c r="C134" i="2"/>
  <c r="M133" i="2"/>
  <c r="K133" i="2"/>
  <c r="I133" i="2"/>
  <c r="E133" i="2"/>
  <c r="M132" i="2"/>
  <c r="K132" i="2"/>
  <c r="I132" i="2"/>
  <c r="G132" i="2"/>
  <c r="C132" i="2"/>
  <c r="M131" i="2"/>
  <c r="K131" i="2"/>
  <c r="I131" i="2"/>
  <c r="G131" i="2"/>
  <c r="B131" i="2"/>
  <c r="M128" i="2"/>
  <c r="I128" i="2"/>
  <c r="G128" i="2"/>
  <c r="E128" i="2"/>
  <c r="C128" i="2"/>
  <c r="M127" i="2"/>
  <c r="K127" i="2"/>
  <c r="G127" i="2"/>
  <c r="E127" i="2"/>
  <c r="C127" i="2"/>
  <c r="M126" i="2"/>
  <c r="K126" i="2"/>
  <c r="I126" i="2"/>
  <c r="E126" i="2"/>
  <c r="M125" i="2"/>
  <c r="K125" i="2"/>
  <c r="I125" i="2"/>
  <c r="G125" i="2"/>
  <c r="C125" i="2"/>
  <c r="M124" i="2"/>
  <c r="K124" i="2"/>
  <c r="I124" i="2"/>
  <c r="G124" i="2"/>
  <c r="E124" i="2"/>
  <c r="B124" i="2"/>
  <c r="M121" i="2"/>
  <c r="I121" i="2"/>
  <c r="G121" i="2"/>
  <c r="E121" i="2"/>
  <c r="C121" i="2"/>
  <c r="M120" i="2"/>
  <c r="K120" i="2"/>
  <c r="G120" i="2"/>
  <c r="E120" i="2"/>
  <c r="C120" i="2"/>
  <c r="M119" i="2"/>
  <c r="K119" i="2"/>
  <c r="I119" i="2"/>
  <c r="M118" i="2"/>
  <c r="K118" i="2"/>
  <c r="I118" i="2"/>
  <c r="G118" i="2"/>
  <c r="C118" i="2"/>
  <c r="M117" i="2"/>
  <c r="K117" i="2"/>
  <c r="I117" i="2"/>
  <c r="G117" i="2"/>
  <c r="B120" i="2"/>
  <c r="M114" i="2"/>
  <c r="I114" i="2"/>
  <c r="G114" i="2"/>
  <c r="E114" i="2"/>
  <c r="C114" i="2"/>
  <c r="M113" i="2"/>
  <c r="K113" i="2"/>
  <c r="G113" i="2"/>
  <c r="E113" i="2"/>
  <c r="C113" i="2"/>
  <c r="M112" i="2"/>
  <c r="K112" i="2"/>
  <c r="I112" i="2"/>
  <c r="E112" i="2"/>
  <c r="C112" i="2"/>
  <c r="M111" i="2"/>
  <c r="K111" i="2"/>
  <c r="I111" i="2"/>
  <c r="G111" i="2"/>
  <c r="C111" i="2"/>
  <c r="M110" i="2"/>
  <c r="K110" i="2"/>
  <c r="I110" i="2"/>
  <c r="G110" i="2"/>
  <c r="E110" i="2"/>
  <c r="B114" i="2"/>
  <c r="B113" i="2"/>
  <c r="B112" i="2"/>
  <c r="B111" i="2"/>
  <c r="B110" i="2"/>
  <c r="M107" i="2"/>
  <c r="I107" i="2"/>
  <c r="G107" i="2"/>
  <c r="E107" i="2"/>
  <c r="C107" i="2"/>
  <c r="M106" i="2"/>
  <c r="K106" i="2"/>
  <c r="G106" i="2"/>
  <c r="E106" i="2"/>
  <c r="C106" i="2"/>
  <c r="M105" i="2"/>
  <c r="K105" i="2"/>
  <c r="I105" i="2"/>
  <c r="E105" i="2"/>
  <c r="C105" i="2"/>
  <c r="M104" i="2"/>
  <c r="K104" i="2"/>
  <c r="I104" i="2"/>
  <c r="G104" i="2"/>
  <c r="C104" i="2"/>
  <c r="M103" i="2"/>
  <c r="K103" i="2"/>
  <c r="I103" i="2"/>
  <c r="G103" i="2"/>
  <c r="E103" i="2"/>
  <c r="B106" i="2"/>
  <c r="M100" i="2"/>
  <c r="I100" i="2"/>
  <c r="G100" i="2"/>
  <c r="E100" i="2"/>
  <c r="C100" i="2"/>
  <c r="M99" i="2"/>
  <c r="K99" i="2"/>
  <c r="G99" i="2"/>
  <c r="E99" i="2"/>
  <c r="C99" i="2"/>
  <c r="M98" i="2"/>
  <c r="K98" i="2"/>
  <c r="I98" i="2"/>
  <c r="E98" i="2"/>
  <c r="C98" i="2"/>
  <c r="M97" i="2"/>
  <c r="K97" i="2"/>
  <c r="I97" i="2"/>
  <c r="G97" i="2"/>
  <c r="C97" i="2"/>
  <c r="M96" i="2"/>
  <c r="K96" i="2"/>
  <c r="I96" i="2"/>
  <c r="G96" i="2"/>
  <c r="E96" i="2"/>
  <c r="B99" i="2"/>
  <c r="B96" i="2"/>
  <c r="M93" i="2"/>
  <c r="I93" i="2"/>
  <c r="G93" i="2"/>
  <c r="E93" i="2"/>
  <c r="C93" i="2"/>
  <c r="M92" i="2"/>
  <c r="K92" i="2"/>
  <c r="G92" i="2"/>
  <c r="E92" i="2"/>
  <c r="C92" i="2"/>
  <c r="M91" i="2"/>
  <c r="K91" i="2"/>
  <c r="I91" i="2"/>
  <c r="E91" i="2"/>
  <c r="C91" i="2"/>
  <c r="M90" i="2"/>
  <c r="K90" i="2"/>
  <c r="I90" i="2"/>
  <c r="G90" i="2"/>
  <c r="C90" i="2"/>
  <c r="M89" i="2"/>
  <c r="K89" i="2"/>
  <c r="I89" i="2"/>
  <c r="G89" i="2"/>
  <c r="E89" i="2"/>
  <c r="M79" i="2"/>
  <c r="I79" i="2"/>
  <c r="G79" i="2"/>
  <c r="E79" i="2"/>
  <c r="C79" i="2"/>
  <c r="M78" i="2"/>
  <c r="K78" i="2"/>
  <c r="G78" i="2"/>
  <c r="E78" i="2"/>
  <c r="C78" i="2"/>
  <c r="M77" i="2"/>
  <c r="K77" i="2"/>
  <c r="I77" i="2"/>
  <c r="E77" i="2"/>
  <c r="C77" i="2"/>
  <c r="M76" i="2"/>
  <c r="K76" i="2"/>
  <c r="I76" i="2"/>
  <c r="G76" i="2"/>
  <c r="C76" i="2"/>
  <c r="M75" i="2"/>
  <c r="K75" i="2"/>
  <c r="I75" i="2"/>
  <c r="G75" i="2"/>
  <c r="E75" i="2"/>
  <c r="M72" i="2"/>
  <c r="I72" i="2"/>
  <c r="G72" i="2"/>
  <c r="E72" i="2"/>
  <c r="C72" i="2"/>
  <c r="M71" i="2"/>
  <c r="K71" i="2"/>
  <c r="G71" i="2"/>
  <c r="E71" i="2"/>
  <c r="C71" i="2"/>
  <c r="M70" i="2"/>
  <c r="K70" i="2"/>
  <c r="I70" i="2"/>
  <c r="E70" i="2"/>
  <c r="C70" i="2"/>
  <c r="M69" i="2"/>
  <c r="K69" i="2"/>
  <c r="I69" i="2"/>
  <c r="G69" i="2"/>
  <c r="C69" i="2"/>
  <c r="M68" i="2"/>
  <c r="K68" i="2"/>
  <c r="I68" i="2"/>
  <c r="G68" i="2"/>
  <c r="E68" i="2"/>
  <c r="M65" i="2"/>
  <c r="I65" i="2"/>
  <c r="G65" i="2"/>
  <c r="E65" i="2"/>
  <c r="C65" i="2"/>
  <c r="M64" i="2"/>
  <c r="K64" i="2"/>
  <c r="G64" i="2"/>
  <c r="E64" i="2"/>
  <c r="C64" i="2"/>
  <c r="M63" i="2"/>
  <c r="K63" i="2"/>
  <c r="I63" i="2"/>
  <c r="E63" i="2"/>
  <c r="C63" i="2"/>
  <c r="M62" i="2"/>
  <c r="K62" i="2"/>
  <c r="I62" i="2"/>
  <c r="G62" i="2"/>
  <c r="C62" i="2"/>
  <c r="M61" i="2"/>
  <c r="K61" i="2"/>
  <c r="M58" i="2"/>
  <c r="I58" i="2"/>
  <c r="G58" i="2"/>
  <c r="E58" i="2"/>
  <c r="C58" i="2"/>
  <c r="M57" i="2"/>
  <c r="K57" i="2"/>
  <c r="G57" i="2"/>
  <c r="E57" i="2"/>
  <c r="C57" i="2"/>
  <c r="M56" i="2"/>
  <c r="K56" i="2"/>
  <c r="I56" i="2"/>
  <c r="E56" i="2"/>
  <c r="C56" i="2"/>
  <c r="M55" i="2"/>
  <c r="K55" i="2"/>
  <c r="I55" i="2"/>
  <c r="G55" i="2"/>
  <c r="C55" i="2"/>
  <c r="M54" i="2"/>
  <c r="K54" i="2"/>
  <c r="I54" i="2"/>
  <c r="G54" i="2"/>
  <c r="E54" i="2"/>
  <c r="M51" i="2"/>
  <c r="I51" i="2"/>
  <c r="G51" i="2"/>
  <c r="E51" i="2"/>
  <c r="C51" i="2"/>
  <c r="M50" i="2"/>
  <c r="K50" i="2"/>
  <c r="G50" i="2"/>
  <c r="E50" i="2"/>
  <c r="C50" i="2"/>
  <c r="M49" i="2"/>
  <c r="K49" i="2"/>
  <c r="I49" i="2"/>
  <c r="E49" i="2"/>
  <c r="C49" i="2"/>
  <c r="M48" i="2"/>
  <c r="K48" i="2"/>
  <c r="I48" i="2"/>
  <c r="G48" i="2"/>
  <c r="C48" i="2"/>
  <c r="M47" i="2"/>
  <c r="K47" i="2"/>
  <c r="I47" i="2"/>
  <c r="G47" i="2"/>
  <c r="E47" i="2"/>
  <c r="M44" i="2"/>
  <c r="I44" i="2"/>
  <c r="G44" i="2"/>
  <c r="E44" i="2"/>
  <c r="C44" i="2"/>
  <c r="M43" i="2"/>
  <c r="K43" i="2"/>
  <c r="E43" i="2"/>
  <c r="C43" i="2"/>
  <c r="M42" i="2"/>
  <c r="K42" i="2"/>
  <c r="I42" i="2"/>
  <c r="E42" i="2"/>
  <c r="C42" i="2"/>
  <c r="M41" i="2"/>
  <c r="K41" i="2"/>
  <c r="I41" i="2"/>
  <c r="G41" i="2"/>
  <c r="C41" i="2"/>
  <c r="M40" i="2"/>
  <c r="K40" i="2"/>
  <c r="I40" i="2"/>
  <c r="E40" i="2"/>
  <c r="M37" i="2"/>
  <c r="I37" i="2"/>
  <c r="G37" i="2"/>
  <c r="E37" i="2"/>
  <c r="C37" i="2"/>
  <c r="M36" i="2"/>
  <c r="K36" i="2"/>
  <c r="G36" i="2"/>
  <c r="E36" i="2"/>
  <c r="C36" i="2"/>
  <c r="M35" i="2"/>
  <c r="K35" i="2"/>
  <c r="I35" i="2"/>
  <c r="E35" i="2"/>
  <c r="C35" i="2"/>
  <c r="M34" i="2"/>
  <c r="K34" i="2"/>
  <c r="I34" i="2"/>
  <c r="G34" i="2"/>
  <c r="C34" i="2"/>
  <c r="M33" i="2"/>
  <c r="K33" i="2"/>
  <c r="I33" i="2"/>
  <c r="G33" i="2"/>
  <c r="E33" i="2"/>
  <c r="M23" i="2"/>
  <c r="I23" i="2"/>
  <c r="G23" i="2"/>
  <c r="E23" i="2"/>
  <c r="C23" i="2"/>
  <c r="M22" i="2"/>
  <c r="K22" i="2"/>
  <c r="M21" i="2"/>
  <c r="K21" i="2"/>
  <c r="I21" i="2"/>
  <c r="E21" i="2"/>
  <c r="C21" i="2"/>
  <c r="M20" i="2"/>
  <c r="K20" i="2"/>
  <c r="I20" i="2"/>
  <c r="G20" i="2"/>
  <c r="C20" i="2"/>
  <c r="M19" i="2"/>
  <c r="K19" i="2"/>
  <c r="G19" i="2"/>
  <c r="E19" i="2"/>
  <c r="M16" i="2"/>
  <c r="I16" i="2"/>
  <c r="G16" i="2"/>
  <c r="E16" i="2"/>
  <c r="C16" i="2"/>
  <c r="M15" i="2"/>
  <c r="K15" i="2"/>
  <c r="G15" i="2"/>
  <c r="C15" i="2"/>
  <c r="M14" i="2"/>
  <c r="K14" i="2"/>
  <c r="I14" i="2"/>
  <c r="E14" i="2"/>
  <c r="C14" i="2"/>
  <c r="M13" i="2"/>
  <c r="K13" i="2"/>
  <c r="I13" i="2"/>
  <c r="G13" i="2"/>
  <c r="C13" i="2"/>
  <c r="M12" i="2"/>
  <c r="K12" i="2"/>
  <c r="I12" i="2"/>
  <c r="G12" i="2"/>
  <c r="E12" i="2"/>
  <c r="M9" i="2"/>
  <c r="I9" i="2"/>
  <c r="G9" i="2"/>
  <c r="E9" i="2"/>
  <c r="C9" i="2"/>
  <c r="K8" i="2"/>
  <c r="G8" i="2"/>
  <c r="E8" i="2"/>
  <c r="C8" i="2"/>
  <c r="M7" i="2"/>
  <c r="K7" i="2"/>
  <c r="I7" i="2"/>
  <c r="E7" i="2"/>
  <c r="C7" i="2"/>
  <c r="M6" i="2"/>
  <c r="K6" i="2"/>
  <c r="M5" i="2"/>
  <c r="K5" i="2"/>
  <c r="I5" i="2"/>
  <c r="G5" i="2"/>
  <c r="E5" i="2"/>
  <c r="G15" i="28"/>
  <c r="B18" i="28" s="1"/>
  <c r="E15" i="28"/>
  <c r="B17" i="28" s="1"/>
  <c r="C15" i="28"/>
  <c r="B16" i="28" s="1"/>
  <c r="G19" i="28"/>
  <c r="E19" i="28"/>
  <c r="C19" i="28"/>
  <c r="I18" i="28"/>
  <c r="E18" i="28"/>
  <c r="C18" i="28"/>
  <c r="I17" i="28"/>
  <c r="G17" i="28"/>
  <c r="C17" i="28"/>
  <c r="I16" i="28"/>
  <c r="G16" i="28"/>
  <c r="E16" i="28"/>
  <c r="G13" i="28"/>
  <c r="E13" i="28"/>
  <c r="C13" i="28"/>
  <c r="I12" i="28"/>
  <c r="E12" i="28"/>
  <c r="C12" i="28"/>
  <c r="I11" i="28"/>
  <c r="G11" i="28"/>
  <c r="C11" i="28"/>
  <c r="I10" i="28"/>
  <c r="G10" i="28"/>
  <c r="E10" i="28"/>
  <c r="S13" i="32" l="1"/>
  <c r="T7" i="32"/>
  <c r="R14" i="32"/>
  <c r="R21" i="32"/>
  <c r="R25" i="32"/>
  <c r="S32" i="23"/>
  <c r="S4" i="32"/>
  <c r="S6" i="32"/>
  <c r="T9" i="32"/>
  <c r="S16" i="32"/>
  <c r="S21" i="32"/>
  <c r="T23" i="32"/>
  <c r="R23" i="32"/>
  <c r="S25" i="32"/>
  <c r="T28" i="32"/>
  <c r="R28" i="32"/>
  <c r="S30" i="32"/>
  <c r="S32" i="32"/>
  <c r="T97" i="2"/>
  <c r="S127" i="2"/>
  <c r="S141" i="2"/>
  <c r="T98" i="2"/>
  <c r="R12" i="32"/>
  <c r="S7" i="32"/>
  <c r="R7" i="32"/>
  <c r="R5" i="32"/>
  <c r="P16" i="28"/>
  <c r="P17" i="28"/>
  <c r="O18" i="28"/>
  <c r="P19" i="28"/>
  <c r="T112" i="2"/>
  <c r="S113" i="2"/>
  <c r="T118" i="2"/>
  <c r="T119" i="2"/>
  <c r="T132" i="2"/>
  <c r="T133" i="2"/>
  <c r="S5" i="32"/>
  <c r="S9" i="32"/>
  <c r="P9" i="32" s="1"/>
  <c r="S12" i="32"/>
  <c r="P12" i="32" s="1"/>
  <c r="S14" i="32"/>
  <c r="P14" i="32" s="1"/>
  <c r="T16" i="32"/>
  <c r="R16" i="32"/>
  <c r="O16" i="28"/>
  <c r="P18" i="28"/>
  <c r="P23" i="32"/>
  <c r="P28" i="32"/>
  <c r="P16" i="32"/>
  <c r="P21" i="32"/>
  <c r="P25" i="32"/>
  <c r="T4" i="32"/>
  <c r="R4" i="32"/>
  <c r="T8" i="32"/>
  <c r="R8" i="32"/>
  <c r="T13" i="32"/>
  <c r="R13" i="32"/>
  <c r="T17" i="32"/>
  <c r="R17" i="32"/>
  <c r="T6" i="32"/>
  <c r="R6" i="32"/>
  <c r="T15" i="32"/>
  <c r="R15" i="32"/>
  <c r="S15" i="32"/>
  <c r="T20" i="32"/>
  <c r="R20" i="32"/>
  <c r="P20" i="32" s="1"/>
  <c r="S20" i="32"/>
  <c r="T22" i="32"/>
  <c r="R22" i="32"/>
  <c r="S22" i="32"/>
  <c r="T24" i="32"/>
  <c r="R24" i="32"/>
  <c r="P24" i="32" s="1"/>
  <c r="S24" i="32"/>
  <c r="T29" i="32"/>
  <c r="R29" i="32"/>
  <c r="S29" i="32"/>
  <c r="R30" i="32"/>
  <c r="P30" i="32" s="1"/>
  <c r="S31" i="32"/>
  <c r="R32" i="32"/>
  <c r="P32" i="32" s="1"/>
  <c r="S33" i="32"/>
  <c r="R31" i="32"/>
  <c r="P31" i="32" s="1"/>
  <c r="R33" i="32"/>
  <c r="P33" i="32" s="1"/>
  <c r="T20" i="23"/>
  <c r="T21" i="23"/>
  <c r="T22" i="23"/>
  <c r="T24" i="23"/>
  <c r="T25" i="23"/>
  <c r="T28" i="23"/>
  <c r="T29" i="23"/>
  <c r="T30" i="23"/>
  <c r="T31" i="23"/>
  <c r="T32" i="23"/>
  <c r="T33" i="23"/>
  <c r="R28" i="23"/>
  <c r="P28" i="23" s="1"/>
  <c r="S29" i="23"/>
  <c r="R30" i="23"/>
  <c r="S31" i="23"/>
  <c r="R32" i="23"/>
  <c r="P32" i="23" s="1"/>
  <c r="S33" i="23"/>
  <c r="T23" i="23"/>
  <c r="R29" i="23"/>
  <c r="R31" i="23"/>
  <c r="R33" i="23"/>
  <c r="P33" i="23" s="1"/>
  <c r="S20" i="23"/>
  <c r="S22" i="23"/>
  <c r="S24" i="23"/>
  <c r="R20" i="23"/>
  <c r="S21" i="23"/>
  <c r="R22" i="23"/>
  <c r="P22" i="23" s="1"/>
  <c r="S23" i="23"/>
  <c r="R24" i="23"/>
  <c r="S25" i="23"/>
  <c r="R21" i="23"/>
  <c r="R23" i="23"/>
  <c r="P23" i="23" s="1"/>
  <c r="R25" i="23"/>
  <c r="S99" i="2"/>
  <c r="T104" i="2"/>
  <c r="T105" i="2"/>
  <c r="R106" i="2"/>
  <c r="T107" i="2"/>
  <c r="T110" i="2"/>
  <c r="S120" i="2"/>
  <c r="T125" i="2"/>
  <c r="T126" i="2"/>
  <c r="S134" i="2"/>
  <c r="T139" i="2"/>
  <c r="T140" i="2"/>
  <c r="R110" i="2"/>
  <c r="T96" i="2"/>
  <c r="S97" i="2"/>
  <c r="T100" i="2"/>
  <c r="T103" i="2"/>
  <c r="S104" i="2"/>
  <c r="S106" i="2"/>
  <c r="S110" i="2"/>
  <c r="S111" i="2"/>
  <c r="S112" i="2"/>
  <c r="T114" i="2"/>
  <c r="T117" i="2"/>
  <c r="S118" i="2"/>
  <c r="T121" i="2"/>
  <c r="T124" i="2"/>
  <c r="S125" i="2"/>
  <c r="T128" i="2"/>
  <c r="T131" i="2"/>
  <c r="S132" i="2"/>
  <c r="T135" i="2"/>
  <c r="T138" i="2"/>
  <c r="S139" i="2"/>
  <c r="T141" i="2"/>
  <c r="T142" i="2"/>
  <c r="S138" i="2"/>
  <c r="R139" i="2"/>
  <c r="S140" i="2"/>
  <c r="R141" i="2"/>
  <c r="S142" i="2"/>
  <c r="T134" i="2"/>
  <c r="R138" i="2"/>
  <c r="P138" i="2" s="1"/>
  <c r="R140" i="2"/>
  <c r="R142" i="2"/>
  <c r="S131" i="2"/>
  <c r="R132" i="2"/>
  <c r="S133" i="2"/>
  <c r="R134" i="2"/>
  <c r="S135" i="2"/>
  <c r="T127" i="2"/>
  <c r="R131" i="2"/>
  <c r="R133" i="2"/>
  <c r="R135" i="2"/>
  <c r="S124" i="2"/>
  <c r="R125" i="2"/>
  <c r="S126" i="2"/>
  <c r="R127" i="2"/>
  <c r="S128" i="2"/>
  <c r="T120" i="2"/>
  <c r="R124" i="2"/>
  <c r="R126" i="2"/>
  <c r="R128" i="2"/>
  <c r="S117" i="2"/>
  <c r="R118" i="2"/>
  <c r="S119" i="2"/>
  <c r="R120" i="2"/>
  <c r="S121" i="2"/>
  <c r="R113" i="2"/>
  <c r="R117" i="2"/>
  <c r="P117" i="2" s="1"/>
  <c r="R119" i="2"/>
  <c r="R121" i="2"/>
  <c r="R105" i="2"/>
  <c r="R111" i="2"/>
  <c r="T111" i="2"/>
  <c r="T113" i="2"/>
  <c r="S114" i="2"/>
  <c r="R112" i="2"/>
  <c r="R114" i="2"/>
  <c r="S103" i="2"/>
  <c r="R104" i="2"/>
  <c r="S105" i="2"/>
  <c r="T106" i="2"/>
  <c r="S107" i="2"/>
  <c r="T99" i="2"/>
  <c r="R103" i="2"/>
  <c r="R107" i="2"/>
  <c r="S96" i="2"/>
  <c r="R97" i="2"/>
  <c r="S98" i="2"/>
  <c r="R99" i="2"/>
  <c r="P99" i="2" s="1"/>
  <c r="S100" i="2"/>
  <c r="R96" i="2"/>
  <c r="R98" i="2"/>
  <c r="R100" i="2"/>
  <c r="N16" i="28"/>
  <c r="L16" i="28" s="1"/>
  <c r="O17" i="28"/>
  <c r="N18" i="28"/>
  <c r="L18" i="28" s="1"/>
  <c r="O19" i="28"/>
  <c r="N17" i="28"/>
  <c r="N19" i="28"/>
  <c r="L19" i="28" s="1"/>
  <c r="P5" i="32" l="1"/>
  <c r="P7" i="32"/>
  <c r="P29" i="23"/>
  <c r="P125" i="2"/>
  <c r="P98" i="2"/>
  <c r="P97" i="2"/>
  <c r="P131" i="2"/>
  <c r="P118" i="2"/>
  <c r="P132" i="2"/>
  <c r="P30" i="23"/>
  <c r="P124" i="2"/>
  <c r="P103" i="2"/>
  <c r="P113" i="2"/>
  <c r="P140" i="2"/>
  <c r="P139" i="2"/>
  <c r="P110" i="2"/>
  <c r="P31" i="23"/>
  <c r="P29" i="32"/>
  <c r="Q29" i="32" s="1"/>
  <c r="P22" i="32"/>
  <c r="Q22" i="32" s="1"/>
  <c r="P15" i="32"/>
  <c r="P6" i="32"/>
  <c r="P17" i="32"/>
  <c r="P13" i="32"/>
  <c r="P8" i="32"/>
  <c r="P4" i="32"/>
  <c r="Q23" i="32"/>
  <c r="Q33" i="32"/>
  <c r="Q24" i="32"/>
  <c r="Q20" i="32"/>
  <c r="Q21" i="32"/>
  <c r="Q28" i="32"/>
  <c r="Q14" i="32"/>
  <c r="P24" i="23"/>
  <c r="P20" i="23"/>
  <c r="P25" i="23"/>
  <c r="P21" i="23"/>
  <c r="P96" i="2"/>
  <c r="Q99" i="2" s="1"/>
  <c r="P106" i="2"/>
  <c r="P104" i="2"/>
  <c r="P105" i="2"/>
  <c r="P112" i="2"/>
  <c r="P119" i="2"/>
  <c r="P120" i="2"/>
  <c r="Q140" i="2"/>
  <c r="P133" i="2"/>
  <c r="P134" i="2"/>
  <c r="P126" i="2"/>
  <c r="P127" i="2"/>
  <c r="P111" i="2"/>
  <c r="Q111" i="2" s="1"/>
  <c r="L17" i="28"/>
  <c r="M17" i="28" s="1"/>
  <c r="I5" i="23"/>
  <c r="G8" i="23"/>
  <c r="Q31" i="32" l="1"/>
  <c r="Q30" i="23"/>
  <c r="Q4" i="32"/>
  <c r="Q16" i="32"/>
  <c r="Q30" i="32"/>
  <c r="Q33" i="23"/>
  <c r="Q31" i="23"/>
  <c r="Q28" i="23"/>
  <c r="Q32" i="23"/>
  <c r="Q29" i="23"/>
  <c r="Q106" i="2"/>
  <c r="Q119" i="2"/>
  <c r="Q105" i="2"/>
  <c r="Q9" i="32"/>
  <c r="Q13" i="32"/>
  <c r="Q134" i="2"/>
  <c r="Q117" i="2"/>
  <c r="Q118" i="2"/>
  <c r="Q104" i="2"/>
  <c r="M16" i="28"/>
  <c r="Q21" i="23"/>
  <c r="Q97" i="2"/>
  <c r="Q96" i="2"/>
  <c r="Q127" i="2"/>
  <c r="M18" i="28"/>
  <c r="M19" i="28"/>
  <c r="Q5" i="32"/>
  <c r="Q12" i="32"/>
  <c r="Q7" i="32"/>
  <c r="Q25" i="32"/>
  <c r="Q8" i="32"/>
  <c r="Q17" i="32"/>
  <c r="Q15" i="32"/>
  <c r="Q32" i="32"/>
  <c r="Q6" i="32"/>
  <c r="Q22" i="23"/>
  <c r="Q20" i="23"/>
  <c r="Q24" i="23"/>
  <c r="Q25" i="23"/>
  <c r="Q23" i="23"/>
  <c r="Q98" i="2"/>
  <c r="Q103" i="2"/>
  <c r="Q120" i="2"/>
  <c r="Q138" i="2"/>
  <c r="Q139" i="2"/>
  <c r="Q133" i="2"/>
  <c r="Q131" i="2"/>
  <c r="Q132" i="2"/>
  <c r="Q126" i="2"/>
  <c r="Q110" i="2"/>
  <c r="Q112" i="2"/>
  <c r="Q113" i="2"/>
  <c r="I6" i="23" l="1"/>
  <c r="G7" i="23"/>
  <c r="E26" i="2" l="1"/>
  <c r="C27" i="2"/>
  <c r="I28" i="2"/>
  <c r="G29" i="2"/>
  <c r="K29" i="2"/>
  <c r="I30" i="2"/>
  <c r="E7" i="28"/>
  <c r="I5" i="28"/>
  <c r="G5" i="28"/>
  <c r="G4" i="28"/>
  <c r="C6" i="28"/>
  <c r="E6" i="28"/>
  <c r="G7" i="28"/>
  <c r="I6" i="28"/>
  <c r="G30" i="2"/>
  <c r="K28" i="2"/>
  <c r="E6" i="23"/>
  <c r="G5" i="23" s="1"/>
  <c r="G9" i="23"/>
  <c r="M6" i="23"/>
  <c r="K5" i="23"/>
  <c r="E8" i="23"/>
  <c r="I4" i="28"/>
  <c r="C7" i="28"/>
  <c r="I4" i="23"/>
  <c r="C7" i="23"/>
  <c r="K27" i="2"/>
  <c r="E30" i="2"/>
  <c r="R44" i="2"/>
  <c r="C39" i="2"/>
  <c r="B40" i="2" s="1"/>
  <c r="E39" i="2"/>
  <c r="B41" i="2" s="1"/>
  <c r="G39" i="2"/>
  <c r="B42" i="2" s="1"/>
  <c r="C30" i="2"/>
  <c r="E29" i="2"/>
  <c r="C29" i="2"/>
  <c r="E28" i="2"/>
  <c r="C28" i="2"/>
  <c r="I27" i="2"/>
  <c r="G27" i="2"/>
  <c r="K26" i="2"/>
  <c r="I26" i="2"/>
  <c r="G26" i="2"/>
  <c r="C5" i="28"/>
  <c r="E4" i="28"/>
  <c r="K6" i="23"/>
  <c r="K9" i="23"/>
  <c r="I9" i="23"/>
  <c r="E9" i="23"/>
  <c r="C9" i="23"/>
  <c r="M7" i="23"/>
  <c r="I8" i="23"/>
  <c r="E7" i="23"/>
  <c r="C6" i="23"/>
  <c r="C5" i="23"/>
  <c r="M5" i="23"/>
  <c r="M4" i="23"/>
  <c r="K4" i="23"/>
  <c r="G4" i="23"/>
  <c r="E4" i="23"/>
  <c r="M3" i="23"/>
  <c r="B9" i="23" s="1"/>
  <c r="K3" i="23"/>
  <c r="B8" i="23" s="1"/>
  <c r="I3" i="23"/>
  <c r="B7" i="23" s="1"/>
  <c r="G3" i="23"/>
  <c r="B6" i="23" s="1"/>
  <c r="E3" i="23"/>
  <c r="B5" i="23" s="1"/>
  <c r="C3" i="23"/>
  <c r="B4" i="23" s="1"/>
  <c r="K7" i="23"/>
  <c r="B93" i="2"/>
  <c r="B92" i="2"/>
  <c r="B91" i="2"/>
  <c r="B90" i="2"/>
  <c r="B89" i="2"/>
  <c r="B80" i="2"/>
  <c r="R93" i="2"/>
  <c r="K74" i="2"/>
  <c r="B79" i="2" s="1"/>
  <c r="I74" i="2"/>
  <c r="B78" i="2" s="1"/>
  <c r="G74" i="2"/>
  <c r="B77" i="2" s="1"/>
  <c r="E74" i="2"/>
  <c r="B76" i="2" s="1"/>
  <c r="C74" i="2"/>
  <c r="B75" i="2" s="1"/>
  <c r="B73" i="2"/>
  <c r="K67" i="2"/>
  <c r="B72" i="2" s="1"/>
  <c r="I67" i="2"/>
  <c r="B71" i="2" s="1"/>
  <c r="G67" i="2"/>
  <c r="B70" i="2" s="1"/>
  <c r="E67" i="2"/>
  <c r="B69" i="2" s="1"/>
  <c r="C67" i="2"/>
  <c r="B68" i="2" s="1"/>
  <c r="B66" i="2"/>
  <c r="K60" i="2"/>
  <c r="B65" i="2" s="1"/>
  <c r="I60" i="2"/>
  <c r="B64" i="2" s="1"/>
  <c r="G60" i="2"/>
  <c r="B63" i="2" s="1"/>
  <c r="E60" i="2"/>
  <c r="B62" i="2" s="1"/>
  <c r="C60" i="2"/>
  <c r="B61" i="2" s="1"/>
  <c r="K53" i="2"/>
  <c r="B58" i="2" s="1"/>
  <c r="I53" i="2"/>
  <c r="B57" i="2" s="1"/>
  <c r="G53" i="2"/>
  <c r="B56" i="2" s="1"/>
  <c r="E53" i="2"/>
  <c r="B55" i="2" s="1"/>
  <c r="C53" i="2"/>
  <c r="B54" i="2" s="1"/>
  <c r="K46" i="2"/>
  <c r="B51" i="2" s="1"/>
  <c r="I46" i="2"/>
  <c r="B50" i="2" s="1"/>
  <c r="G46" i="2"/>
  <c r="B49" i="2" s="1"/>
  <c r="E46" i="2"/>
  <c r="B48" i="2" s="1"/>
  <c r="C46" i="2"/>
  <c r="B47" i="2" s="1"/>
  <c r="K39" i="2"/>
  <c r="B44" i="2" s="1"/>
  <c r="I39" i="2"/>
  <c r="B43" i="2" s="1"/>
  <c r="K32" i="2"/>
  <c r="B37" i="2" s="1"/>
  <c r="I32" i="2"/>
  <c r="B36" i="2" s="1"/>
  <c r="G32" i="2"/>
  <c r="B35" i="2" s="1"/>
  <c r="E32" i="2"/>
  <c r="B34" i="2" s="1"/>
  <c r="C32" i="2"/>
  <c r="B33" i="2" s="1"/>
  <c r="B24" i="2"/>
  <c r="K18" i="2"/>
  <c r="B23" i="2" s="1"/>
  <c r="I18" i="2"/>
  <c r="B22" i="2" s="1"/>
  <c r="G18" i="2"/>
  <c r="B21" i="2" s="1"/>
  <c r="E18" i="2"/>
  <c r="B20" i="2" s="1"/>
  <c r="C18" i="2"/>
  <c r="B19" i="2" s="1"/>
  <c r="K11" i="2"/>
  <c r="B16" i="2" s="1"/>
  <c r="I11" i="2"/>
  <c r="B15" i="2" s="1"/>
  <c r="G11" i="2"/>
  <c r="B14" i="2" s="1"/>
  <c r="E11" i="2"/>
  <c r="B13" i="2" s="1"/>
  <c r="C11" i="2"/>
  <c r="B12" i="2" s="1"/>
  <c r="K4" i="2"/>
  <c r="B9" i="2" s="1"/>
  <c r="I4" i="2"/>
  <c r="B8" i="2" s="1"/>
  <c r="G4" i="2"/>
  <c r="B7" i="2" s="1"/>
  <c r="E4" i="2"/>
  <c r="B6" i="2" s="1"/>
  <c r="C4" i="2"/>
  <c r="B5" i="2" s="1"/>
  <c r="G9" i="28"/>
  <c r="B12" i="28" s="1"/>
  <c r="E9" i="28"/>
  <c r="B11" i="28" s="1"/>
  <c r="C9" i="28"/>
  <c r="B10" i="28" s="1"/>
  <c r="G3" i="28"/>
  <c r="B6" i="28" s="1"/>
  <c r="E3" i="28"/>
  <c r="B5" i="28" s="1"/>
  <c r="C3" i="28"/>
  <c r="B4" i="28" s="1"/>
  <c r="C8" i="23"/>
  <c r="S58" i="2"/>
  <c r="S15" i="2"/>
  <c r="R13" i="2"/>
  <c r="M30" i="2"/>
  <c r="M29" i="2"/>
  <c r="M28" i="2"/>
  <c r="M27" i="2"/>
  <c r="M26" i="2"/>
  <c r="B2" i="2"/>
  <c r="B3" i="2"/>
  <c r="M4" i="2"/>
  <c r="B10" i="2"/>
  <c r="M11" i="2"/>
  <c r="B17" i="2"/>
  <c r="M18" i="2"/>
  <c r="C25" i="2"/>
  <c r="B26" i="2" s="1"/>
  <c r="E25" i="2"/>
  <c r="B27" i="2" s="1"/>
  <c r="G25" i="2"/>
  <c r="B28" i="2" s="1"/>
  <c r="I25" i="2"/>
  <c r="B29" i="2" s="1"/>
  <c r="K25" i="2"/>
  <c r="B30" i="2" s="1"/>
  <c r="M25" i="2"/>
  <c r="B31" i="2"/>
  <c r="B38" i="2"/>
  <c r="B45" i="2"/>
  <c r="B52" i="2"/>
  <c r="B59" i="2"/>
  <c r="B82" i="2"/>
  <c r="B83" i="2"/>
  <c r="B84" i="2"/>
  <c r="B85" i="2"/>
  <c r="E82" i="2"/>
  <c r="G82" i="2"/>
  <c r="I82" i="2"/>
  <c r="K82" i="2"/>
  <c r="C83" i="2"/>
  <c r="G83" i="2"/>
  <c r="I83" i="2"/>
  <c r="K83" i="2"/>
  <c r="C84" i="2"/>
  <c r="E84" i="2"/>
  <c r="I84" i="2"/>
  <c r="K84" i="2"/>
  <c r="C85" i="2"/>
  <c r="E85" i="2"/>
  <c r="G85" i="2"/>
  <c r="K85" i="2"/>
  <c r="C86" i="2"/>
  <c r="E86" i="2"/>
  <c r="G86" i="2"/>
  <c r="I86" i="2"/>
  <c r="S12" i="2"/>
  <c r="R15" i="2"/>
  <c r="T58" i="2" l="1"/>
  <c r="P10" i="28"/>
  <c r="S65" i="2"/>
  <c r="N11" i="28"/>
  <c r="P12" i="28"/>
  <c r="P7" i="28"/>
  <c r="S57" i="2"/>
  <c r="T65" i="2"/>
  <c r="R13" i="23"/>
  <c r="T16" i="2"/>
  <c r="R62" i="2"/>
  <c r="S7" i="23"/>
  <c r="O13" i="28"/>
  <c r="R65" i="2"/>
  <c r="T12" i="2"/>
  <c r="S51" i="2"/>
  <c r="S61" i="2"/>
  <c r="R72" i="2"/>
  <c r="S93" i="2"/>
  <c r="T14" i="2"/>
  <c r="R82" i="2"/>
  <c r="T62" i="2"/>
  <c r="R16" i="2"/>
  <c r="R61" i="2"/>
  <c r="N12" i="28"/>
  <c r="S72" i="2"/>
  <c r="T8" i="23"/>
  <c r="T84" i="2"/>
  <c r="R7" i="23"/>
  <c r="R16" i="23"/>
  <c r="P5" i="28"/>
  <c r="R12" i="2"/>
  <c r="R57" i="2"/>
  <c r="S79" i="2"/>
  <c r="T85" i="2"/>
  <c r="T7" i="23"/>
  <c r="S44" i="2"/>
  <c r="S56" i="2"/>
  <c r="R58" i="2"/>
  <c r="S16" i="2"/>
  <c r="T56" i="2"/>
  <c r="N10" i="28"/>
  <c r="T15" i="2"/>
  <c r="P15" i="2" s="1"/>
  <c r="T13" i="2"/>
  <c r="S14" i="2"/>
  <c r="P4" i="28"/>
  <c r="P11" i="28"/>
  <c r="T93" i="2"/>
  <c r="R14" i="23"/>
  <c r="T5" i="23"/>
  <c r="T14" i="23"/>
  <c r="T86" i="2"/>
  <c r="R83" i="2"/>
  <c r="S82" i="2"/>
  <c r="T82" i="2"/>
  <c r="R56" i="2"/>
  <c r="R14" i="2"/>
  <c r="O12" i="28"/>
  <c r="O11" i="28"/>
  <c r="R5" i="23"/>
  <c r="S27" i="2"/>
  <c r="T44" i="2"/>
  <c r="R79" i="2"/>
  <c r="R34" i="2"/>
  <c r="O7" i="28"/>
  <c r="N7" i="28"/>
  <c r="S85" i="2"/>
  <c r="R84" i="2"/>
  <c r="S14" i="23"/>
  <c r="S86" i="2"/>
  <c r="T57" i="2"/>
  <c r="O10" i="28"/>
  <c r="S5" i="23"/>
  <c r="R51" i="2"/>
  <c r="T79" i="2"/>
  <c r="T6" i="23"/>
  <c r="S9" i="23"/>
  <c r="T12" i="23"/>
  <c r="T16" i="23"/>
  <c r="S13" i="2"/>
  <c r="S62" i="2"/>
  <c r="T68" i="2"/>
  <c r="R71" i="2"/>
  <c r="R91" i="2"/>
  <c r="R75" i="2"/>
  <c r="S63" i="2"/>
  <c r="R76" i="2"/>
  <c r="P6" i="28"/>
  <c r="O6" i="28"/>
  <c r="T51" i="2"/>
  <c r="S84" i="2"/>
  <c r="R36" i="2"/>
  <c r="S36" i="2"/>
  <c r="S8" i="23"/>
  <c r="R8" i="23"/>
  <c r="R85" i="2"/>
  <c r="R8" i="2"/>
  <c r="S8" i="2"/>
  <c r="T8" i="2"/>
  <c r="S26" i="2"/>
  <c r="T43" i="2"/>
  <c r="R86" i="2"/>
  <c r="T83" i="2"/>
  <c r="S83" i="2"/>
  <c r="R6" i="23"/>
  <c r="S6" i="23"/>
  <c r="T9" i="23"/>
  <c r="R9" i="23"/>
  <c r="S12" i="23"/>
  <c r="R12" i="23"/>
  <c r="S15" i="23"/>
  <c r="T15" i="23"/>
  <c r="R15" i="23"/>
  <c r="R17" i="23"/>
  <c r="S17" i="23"/>
  <c r="T17" i="23"/>
  <c r="N4" i="28"/>
  <c r="O4" i="28"/>
  <c r="S20" i="2"/>
  <c r="T20" i="2"/>
  <c r="R22" i="2"/>
  <c r="S22" i="2"/>
  <c r="T22" i="2"/>
  <c r="S28" i="2"/>
  <c r="T28" i="2"/>
  <c r="R28" i="2"/>
  <c r="T30" i="2"/>
  <c r="R30" i="2"/>
  <c r="S30" i="2"/>
  <c r="T33" i="2"/>
  <c r="R33" i="2"/>
  <c r="S33" i="2"/>
  <c r="R35" i="2"/>
  <c r="S35" i="2"/>
  <c r="T35" i="2"/>
  <c r="S40" i="2"/>
  <c r="T40" i="2"/>
  <c r="S42" i="2"/>
  <c r="T42" i="2"/>
  <c r="R42" i="2"/>
  <c r="R47" i="2"/>
  <c r="T50" i="2"/>
  <c r="S50" i="2"/>
  <c r="R50" i="2"/>
  <c r="T61" i="2"/>
  <c r="T70" i="2"/>
  <c r="R70" i="2"/>
  <c r="S70" i="2"/>
  <c r="T72" i="2"/>
  <c r="R77" i="2"/>
  <c r="S77" i="2"/>
  <c r="T77" i="2"/>
  <c r="T89" i="2"/>
  <c r="R89" i="2"/>
  <c r="S89" i="2"/>
  <c r="S91" i="2"/>
  <c r="T91" i="2"/>
  <c r="T13" i="23"/>
  <c r="S13" i="23"/>
  <c r="T4" i="23"/>
  <c r="S4" i="23"/>
  <c r="R4" i="23"/>
  <c r="P13" i="28"/>
  <c r="N13" i="28"/>
  <c r="S16" i="23"/>
  <c r="S23" i="2"/>
  <c r="N5" i="28"/>
  <c r="O5" i="28"/>
  <c r="S5" i="2"/>
  <c r="T19" i="2"/>
  <c r="R54" i="2"/>
  <c r="R63" i="2"/>
  <c r="S69" i="2"/>
  <c r="R90" i="2"/>
  <c r="N6" i="28"/>
  <c r="S21" i="2"/>
  <c r="S29" i="2"/>
  <c r="R41" i="2"/>
  <c r="T78" i="2"/>
  <c r="T92" i="2"/>
  <c r="S7" i="2"/>
  <c r="R7" i="2"/>
  <c r="T7" i="2"/>
  <c r="R55" i="2"/>
  <c r="S55" i="2"/>
  <c r="T55" i="2"/>
  <c r="T9" i="2"/>
  <c r="R9" i="2"/>
  <c r="S9" i="2"/>
  <c r="T26" i="2"/>
  <c r="R27" i="2"/>
  <c r="T29" i="2"/>
  <c r="S37" i="2"/>
  <c r="T37" i="2"/>
  <c r="R37" i="2"/>
  <c r="S41" i="2"/>
  <c r="T48" i="2"/>
  <c r="S64" i="2"/>
  <c r="T64" i="2"/>
  <c r="R64" i="2"/>
  <c r="T6" i="2"/>
  <c r="R6" i="2"/>
  <c r="S6" i="2"/>
  <c r="R26" i="2"/>
  <c r="S34" i="2"/>
  <c r="T34" i="2"/>
  <c r="T69" i="2"/>
  <c r="T5" i="2"/>
  <c r="R23" i="2"/>
  <c r="R49" i="2"/>
  <c r="T63" i="2"/>
  <c r="T75" i="2"/>
  <c r="R43" i="2"/>
  <c r="S43" i="2"/>
  <c r="R5" i="2"/>
  <c r="R19" i="2"/>
  <c r="S19" i="2"/>
  <c r="R40" i="2"/>
  <c r="T49" i="2"/>
  <c r="S47" i="2"/>
  <c r="T47" i="2"/>
  <c r="R68" i="2"/>
  <c r="S68" i="2"/>
  <c r="S76" i="2"/>
  <c r="T76" i="2"/>
  <c r="T21" i="2"/>
  <c r="T27" i="2"/>
  <c r="R29" i="2"/>
  <c r="T41" i="2"/>
  <c r="S71" i="2"/>
  <c r="T71" i="2"/>
  <c r="R78" i="2"/>
  <c r="R92" i="2"/>
  <c r="S92" i="2"/>
  <c r="T36" i="2"/>
  <c r="T23" i="2"/>
  <c r="R21" i="2"/>
  <c r="R20" i="2"/>
  <c r="S49" i="2"/>
  <c r="R48" i="2"/>
  <c r="S48" i="2"/>
  <c r="S54" i="2"/>
  <c r="T54" i="2"/>
  <c r="R69" i="2"/>
  <c r="S78" i="2"/>
  <c r="S75" i="2"/>
  <c r="S90" i="2"/>
  <c r="T90" i="2"/>
  <c r="P20" i="2" l="1"/>
  <c r="P69" i="2"/>
  <c r="P5" i="2"/>
  <c r="P21" i="2"/>
  <c r="P50" i="2"/>
  <c r="P15" i="23"/>
  <c r="P14" i="23"/>
  <c r="P13" i="23"/>
  <c r="P17" i="23"/>
  <c r="P12" i="23"/>
  <c r="P16" i="23"/>
  <c r="P48" i="2"/>
  <c r="P40" i="2"/>
  <c r="P19" i="2"/>
  <c r="P64" i="2"/>
  <c r="P33" i="2"/>
  <c r="P13" i="2"/>
  <c r="P12" i="2"/>
  <c r="P91" i="2"/>
  <c r="P92" i="2"/>
  <c r="P90" i="2"/>
  <c r="P89" i="2"/>
  <c r="P76" i="2"/>
  <c r="P75" i="2"/>
  <c r="P78" i="2"/>
  <c r="P77" i="2"/>
  <c r="P68" i="2"/>
  <c r="P70" i="2"/>
  <c r="P71" i="2"/>
  <c r="P63" i="2"/>
  <c r="P62" i="2"/>
  <c r="P61" i="2"/>
  <c r="P55" i="2"/>
  <c r="P57" i="2"/>
  <c r="P54" i="2"/>
  <c r="P56" i="2"/>
  <c r="P49" i="2"/>
  <c r="P47" i="2"/>
  <c r="P41" i="2"/>
  <c r="P43" i="2"/>
  <c r="P42" i="2"/>
  <c r="P36" i="2"/>
  <c r="P34" i="2"/>
  <c r="P35" i="2"/>
  <c r="P22" i="2"/>
  <c r="P14" i="2"/>
  <c r="P6" i="2"/>
  <c r="P7" i="2"/>
  <c r="P8" i="2"/>
  <c r="L10" i="28"/>
  <c r="L11" i="28"/>
  <c r="L13" i="28"/>
  <c r="L12" i="28"/>
  <c r="L7" i="28"/>
  <c r="P7" i="23"/>
  <c r="P6" i="23"/>
  <c r="P82" i="2"/>
  <c r="P27" i="2"/>
  <c r="P83" i="2"/>
  <c r="P85" i="2"/>
  <c r="P84" i="2"/>
  <c r="P29" i="2"/>
  <c r="L6" i="28"/>
  <c r="P9" i="23"/>
  <c r="P4" i="23"/>
  <c r="P5" i="23"/>
  <c r="P26" i="2"/>
  <c r="L4" i="28"/>
  <c r="L5" i="28"/>
  <c r="P28" i="2"/>
  <c r="P8" i="23"/>
  <c r="Q22" i="2" l="1"/>
  <c r="Q37" i="2"/>
  <c r="M12" i="28"/>
  <c r="Q19" i="2"/>
  <c r="Q48" i="2"/>
  <c r="Q35" i="2"/>
  <c r="Q16" i="23"/>
  <c r="Q14" i="2"/>
  <c r="Q7" i="2"/>
  <c r="Q77" i="2"/>
  <c r="Q17" i="23"/>
  <c r="Q14" i="23"/>
  <c r="Q12" i="23"/>
  <c r="Q13" i="23"/>
  <c r="Q15" i="23"/>
  <c r="Q43" i="2"/>
  <c r="Q54" i="2"/>
  <c r="Q61" i="2"/>
  <c r="Q70" i="2"/>
  <c r="Q91" i="2"/>
  <c r="Q89" i="2"/>
  <c r="Q78" i="2"/>
  <c r="Q75" i="2"/>
  <c r="Q76" i="2"/>
  <c r="Q71" i="2"/>
  <c r="Q68" i="2"/>
  <c r="Q69" i="2"/>
  <c r="Q62" i="2"/>
  <c r="Q64" i="2"/>
  <c r="Q63" i="2"/>
  <c r="Q56" i="2"/>
  <c r="Q57" i="2"/>
  <c r="Q55" i="2"/>
  <c r="Q49" i="2"/>
  <c r="Q47" i="2"/>
  <c r="Q50" i="2"/>
  <c r="Q40" i="2"/>
  <c r="Q42" i="2"/>
  <c r="Q41" i="2"/>
  <c r="Q36" i="2"/>
  <c r="Q33" i="2"/>
  <c r="Q34" i="2"/>
  <c r="Q20" i="2"/>
  <c r="Q23" i="2"/>
  <c r="Q21" i="2"/>
  <c r="Q15" i="2"/>
  <c r="Q16" i="2"/>
  <c r="Q12" i="2"/>
  <c r="Q13" i="2"/>
  <c r="Q6" i="2"/>
  <c r="Q8" i="2"/>
  <c r="Q9" i="2"/>
  <c r="Q5" i="2"/>
  <c r="M11" i="28"/>
  <c r="M13" i="28"/>
  <c r="M10" i="28"/>
  <c r="Q82" i="2"/>
  <c r="Q83" i="2"/>
  <c r="Q84" i="2"/>
  <c r="Q85" i="2"/>
  <c r="Q28" i="2"/>
  <c r="Q6" i="23"/>
  <c r="Q5" i="23"/>
  <c r="Q7" i="23"/>
  <c r="Q8" i="23"/>
  <c r="Q29" i="2"/>
  <c r="M7" i="28"/>
  <c r="Q27" i="2"/>
  <c r="Q30" i="2"/>
  <c r="Q26" i="2"/>
  <c r="Q4" i="23"/>
  <c r="Q9" i="23"/>
</calcChain>
</file>

<file path=xl/sharedStrings.xml><?xml version="1.0" encoding="utf-8"?>
<sst xmlns="http://schemas.openxmlformats.org/spreadsheetml/2006/main" count="527" uniqueCount="239">
  <si>
    <t>得失点</t>
    <rPh sb="0" eb="3">
      <t>トクシッテン</t>
    </rPh>
    <phoneticPr fontId="2"/>
  </si>
  <si>
    <t>勝ち点</t>
    <rPh sb="0" eb="1">
      <t>カ</t>
    </rPh>
    <rPh sb="2" eb="3">
      <t>テン</t>
    </rPh>
    <phoneticPr fontId="2"/>
  </si>
  <si>
    <t>銀籠クラブ</t>
  </si>
  <si>
    <t>ファストウィングス</t>
  </si>
  <si>
    <t>MARBLE</t>
  </si>
  <si>
    <t>大阪山田クラブ</t>
  </si>
  <si>
    <t>法曹バスケットボール</t>
  </si>
  <si>
    <t>順位</t>
    <rPh sb="0" eb="2">
      <t>ジュンイ</t>
    </rPh>
    <phoneticPr fontId="2"/>
  </si>
  <si>
    <t>フェアリーズ</t>
  </si>
  <si>
    <t>STAY　COOL</t>
  </si>
  <si>
    <t>ＬＩＢ</t>
  </si>
  <si>
    <t>SPARROWS</t>
  </si>
  <si>
    <t>Paradox</t>
  </si>
  <si>
    <t>蒲公英</t>
  </si>
  <si>
    <t>●●</t>
    <phoneticPr fontId="2"/>
  </si>
  <si>
    <t>○</t>
    <phoneticPr fontId="2"/>
  </si>
  <si>
    <t>●</t>
    <phoneticPr fontId="2"/>
  </si>
  <si>
    <t>男子-1部</t>
    <phoneticPr fontId="2"/>
  </si>
  <si>
    <r>
      <t xml:space="preserve"> 1,2</t>
    </r>
    <r>
      <rPr>
        <sz val="11"/>
        <rFont val="ＭＳ Ｐゴシック"/>
        <family val="3"/>
        <charset val="128"/>
      </rPr>
      <t>位決定</t>
    </r>
    <phoneticPr fontId="2"/>
  </si>
  <si>
    <t>－</t>
    <phoneticPr fontId="2"/>
  </si>
  <si>
    <r>
      <t xml:space="preserve"> 3,4</t>
    </r>
    <r>
      <rPr>
        <sz val="11"/>
        <rFont val="ＭＳ Ｐゴシック"/>
        <family val="3"/>
        <charset val="128"/>
      </rPr>
      <t>位決定</t>
    </r>
    <phoneticPr fontId="2"/>
  </si>
  <si>
    <r>
      <t xml:space="preserve"> 5,6</t>
    </r>
    <r>
      <rPr>
        <sz val="11"/>
        <rFont val="ＭＳ Ｐゴシック"/>
        <family val="3"/>
        <charset val="128"/>
      </rPr>
      <t>位決定</t>
    </r>
    <phoneticPr fontId="2"/>
  </si>
  <si>
    <r>
      <t xml:space="preserve"> 7,8</t>
    </r>
    <r>
      <rPr>
        <sz val="11"/>
        <rFont val="ＭＳ Ｐゴシック"/>
        <family val="3"/>
        <charset val="128"/>
      </rPr>
      <t>位決定</t>
    </r>
    <phoneticPr fontId="2"/>
  </si>
  <si>
    <t>Ａｒｅｓ</t>
  </si>
  <si>
    <t>Rukiies</t>
  </si>
  <si>
    <t>男子-2部</t>
    <phoneticPr fontId="2"/>
  </si>
  <si>
    <t>Ｏｎ ｏｆｆ</t>
  </si>
  <si>
    <t>○</t>
    <phoneticPr fontId="2"/>
  </si>
  <si>
    <t>●</t>
    <phoneticPr fontId="2"/>
  </si>
  <si>
    <t>●●</t>
    <phoneticPr fontId="2"/>
  </si>
  <si>
    <t>女子-1部</t>
    <rPh sb="0" eb="1">
      <t>ジョ</t>
    </rPh>
    <phoneticPr fontId="2"/>
  </si>
  <si>
    <t>NewHighs</t>
  </si>
  <si>
    <t>HOT BALLER'S</t>
  </si>
  <si>
    <t>ARROW PIGS</t>
  </si>
  <si>
    <t>ＯＡＳＩＳ</t>
  </si>
  <si>
    <t>BAD DAY</t>
  </si>
  <si>
    <t>Revengers</t>
  </si>
  <si>
    <t>バンビーナ</t>
  </si>
  <si>
    <t>ORIGINAL　W.L.S</t>
  </si>
  <si>
    <t>PORKY'S</t>
  </si>
  <si>
    <t>Chupacabra</t>
  </si>
  <si>
    <t>SaladBall</t>
  </si>
  <si>
    <t>UNITE</t>
  </si>
  <si>
    <t>A</t>
  </si>
  <si>
    <t>A</t>
    <phoneticPr fontId="2"/>
  </si>
  <si>
    <t>B</t>
  </si>
  <si>
    <t>B</t>
    <phoneticPr fontId="2"/>
  </si>
  <si>
    <t>はじめまして</t>
  </si>
  <si>
    <t>Fantasista</t>
  </si>
  <si>
    <t>teksa.B</t>
  </si>
  <si>
    <t>友広会SOLMONSTRE</t>
  </si>
  <si>
    <t>C</t>
    <phoneticPr fontId="2"/>
  </si>
  <si>
    <t>REDFOX</t>
  </si>
  <si>
    <t>EL.DRAGON</t>
  </si>
  <si>
    <t>That’s PIZZA</t>
  </si>
  <si>
    <t>大阪市消防局</t>
  </si>
  <si>
    <t>Ｏ’ＳＡＮＳ</t>
  </si>
  <si>
    <t>UNIVERSAL LANGUAGE</t>
  </si>
  <si>
    <t>B-fools</t>
  </si>
  <si>
    <t>ＲＵＳＨ</t>
  </si>
  <si>
    <t>大阪市役所</t>
  </si>
  <si>
    <t>CHA ONE</t>
  </si>
  <si>
    <t>DAIHO</t>
  </si>
  <si>
    <t>東京海上日動火災保険</t>
  </si>
  <si>
    <t>ろんぐ団大阪</t>
  </si>
  <si>
    <t>クボタ</t>
  </si>
  <si>
    <t>SAMURAI</t>
  </si>
  <si>
    <t>VERMELHO</t>
  </si>
  <si>
    <t>STAND　PLAY</t>
  </si>
  <si>
    <t>Quickmonkey</t>
  </si>
  <si>
    <t>ＢＦＳ</t>
  </si>
  <si>
    <t>HORNET</t>
  </si>
  <si>
    <t>ONEWAY</t>
  </si>
  <si>
    <t>日本生命</t>
  </si>
  <si>
    <t>PORKY’S</t>
  </si>
  <si>
    <t>FULL</t>
  </si>
  <si>
    <t>Three Horses</t>
  </si>
  <si>
    <t>CAST</t>
  </si>
  <si>
    <t>こ</t>
    <phoneticPr fontId="2"/>
  </si>
  <si>
    <t>電通会BREAKERS</t>
  </si>
  <si>
    <t>Goldenage</t>
  </si>
  <si>
    <t>ミズノ</t>
  </si>
  <si>
    <t>FIFTY RIVERS</t>
  </si>
  <si>
    <t>ZEN法律事務所</t>
  </si>
  <si>
    <t>星籠会</t>
  </si>
  <si>
    <t>HUMAN</t>
  </si>
  <si>
    <t>ラッシングバニーズ</t>
  </si>
  <si>
    <t>BAD BOYS</t>
  </si>
  <si>
    <t>パナソニックLS</t>
  </si>
  <si>
    <t>CLEVER</t>
  </si>
  <si>
    <t>―</t>
  </si>
  <si>
    <t>Spirit</t>
  </si>
  <si>
    <t>Aula</t>
  </si>
  <si>
    <t>DaRaKe</t>
  </si>
  <si>
    <t>三井化学</t>
  </si>
  <si>
    <t>履正社</t>
  </si>
  <si>
    <t>KOBUTA</t>
  </si>
  <si>
    <t>籠球一家</t>
  </si>
  <si>
    <t>A.B.C倶楽部</t>
  </si>
  <si>
    <t>羅王</t>
  </si>
  <si>
    <t>新撰組</t>
  </si>
  <si>
    <t>大阪ガス</t>
  </si>
  <si>
    <t>大日本住友製薬／欠場</t>
    <rPh sb="8" eb="10">
      <t>ケツジョウ</t>
    </rPh>
    <phoneticPr fontId="9"/>
  </si>
  <si>
    <t>関西電力</t>
  </si>
  <si>
    <t>strongbonds</t>
  </si>
  <si>
    <r>
      <t>Railways</t>
    </r>
    <r>
      <rPr>
        <sz val="11"/>
        <rFont val="ＭＳ Ｐ明朝"/>
        <family val="1"/>
        <charset val="128"/>
      </rPr>
      <t>／欠場</t>
    </r>
    <rPh sb="9" eb="11">
      <t>ケツジョウ</t>
    </rPh>
    <phoneticPr fontId="9"/>
  </si>
  <si>
    <t>住友化学／欠場</t>
    <rPh sb="5" eb="7">
      <t>ケツジョウ</t>
    </rPh>
    <phoneticPr fontId="9"/>
  </si>
  <si>
    <t>阪和興業</t>
  </si>
  <si>
    <t>ゆとり世代</t>
  </si>
  <si>
    <t>大阪教員A</t>
  </si>
  <si>
    <t>RAYS</t>
  </si>
  <si>
    <t>ECO BLUE</t>
  </si>
  <si>
    <t>LFM</t>
  </si>
  <si>
    <r>
      <rPr>
        <sz val="11"/>
        <rFont val="ＭＳ Ｐゴシック"/>
        <family val="3"/>
        <charset val="128"/>
      </rPr>
      <t>あ</t>
    </r>
  </si>
  <si>
    <r>
      <rPr>
        <sz val="11"/>
        <rFont val="ＭＳ Ｐゴシック"/>
        <family val="3"/>
        <charset val="128"/>
      </rPr>
      <t>い</t>
    </r>
  </si>
  <si>
    <r>
      <rPr>
        <sz val="11"/>
        <rFont val="ＭＳ Ｐゴシック"/>
        <family val="3"/>
        <charset val="128"/>
      </rPr>
      <t>う</t>
    </r>
  </si>
  <si>
    <r>
      <rPr>
        <sz val="11"/>
        <rFont val="ＭＳ Ｐゴシック"/>
        <family val="3"/>
        <charset val="128"/>
      </rPr>
      <t>え</t>
    </r>
  </si>
  <si>
    <t>お</t>
    <phoneticPr fontId="2"/>
  </si>
  <si>
    <r>
      <rPr>
        <sz val="11"/>
        <rFont val="ＭＳ Ｐゴシック"/>
        <family val="3"/>
        <charset val="128"/>
      </rPr>
      <t>か</t>
    </r>
    <phoneticPr fontId="2"/>
  </si>
  <si>
    <r>
      <rPr>
        <sz val="11"/>
        <rFont val="ＭＳ Ｐゴシック"/>
        <family val="3"/>
        <charset val="128"/>
      </rPr>
      <t>き</t>
    </r>
    <phoneticPr fontId="2"/>
  </si>
  <si>
    <r>
      <rPr>
        <sz val="11"/>
        <rFont val="ＭＳ Ｐゴシック"/>
        <family val="3"/>
        <charset val="128"/>
      </rPr>
      <t>く</t>
    </r>
    <phoneticPr fontId="2"/>
  </si>
  <si>
    <r>
      <rPr>
        <sz val="11"/>
        <rFont val="ＭＳ Ｐゴシック"/>
        <family val="3"/>
        <charset val="128"/>
      </rPr>
      <t>け</t>
    </r>
    <phoneticPr fontId="2"/>
  </si>
  <si>
    <r>
      <rPr>
        <sz val="11"/>
        <rFont val="ＭＳ Ｐゴシック"/>
        <family val="3"/>
        <charset val="128"/>
      </rPr>
      <t>さ</t>
    </r>
    <phoneticPr fontId="2"/>
  </si>
  <si>
    <r>
      <rPr>
        <sz val="11"/>
        <rFont val="ＭＳ Ｐゴシック"/>
        <family val="3"/>
        <charset val="128"/>
      </rPr>
      <t>し</t>
    </r>
    <phoneticPr fontId="2"/>
  </si>
  <si>
    <r>
      <rPr>
        <sz val="11"/>
        <rFont val="ＭＳ Ｐゴシック"/>
        <family val="3"/>
        <charset val="128"/>
      </rPr>
      <t>す</t>
    </r>
    <phoneticPr fontId="2"/>
  </si>
  <si>
    <r>
      <rPr>
        <sz val="11"/>
        <rFont val="ＭＳ Ｐゴシック"/>
        <family val="3"/>
        <charset val="128"/>
      </rPr>
      <t>せ</t>
    </r>
    <phoneticPr fontId="2"/>
  </si>
  <si>
    <r>
      <rPr>
        <sz val="11"/>
        <rFont val="ＭＳ Ｐゴシック"/>
        <family val="3"/>
        <charset val="128"/>
      </rPr>
      <t>そ</t>
    </r>
    <phoneticPr fontId="2"/>
  </si>
  <si>
    <t>た</t>
    <phoneticPr fontId="2"/>
  </si>
  <si>
    <t>ち</t>
    <phoneticPr fontId="2"/>
  </si>
  <si>
    <t>つ</t>
    <phoneticPr fontId="2"/>
  </si>
  <si>
    <t>て</t>
    <phoneticPr fontId="2"/>
  </si>
  <si>
    <t>と</t>
    <phoneticPr fontId="2"/>
  </si>
  <si>
    <t>大阪ディノニクス</t>
  </si>
  <si>
    <t>HOS</t>
  </si>
  <si>
    <t>AWESOME　ANSWER</t>
  </si>
  <si>
    <t>C</t>
    <phoneticPr fontId="2"/>
  </si>
  <si>
    <t>す</t>
    <phoneticPr fontId="2"/>
  </si>
  <si>
    <t>せ</t>
    <phoneticPr fontId="2"/>
  </si>
  <si>
    <t>そ</t>
    <phoneticPr fontId="2"/>
  </si>
  <si>
    <t>た</t>
    <phoneticPr fontId="2"/>
  </si>
  <si>
    <t>ち</t>
    <phoneticPr fontId="2"/>
  </si>
  <si>
    <t>つ</t>
    <phoneticPr fontId="2"/>
  </si>
  <si>
    <t>て</t>
    <phoneticPr fontId="2"/>
  </si>
  <si>
    <t>と</t>
    <phoneticPr fontId="2"/>
  </si>
  <si>
    <t>Regain</t>
  </si>
  <si>
    <t>REVIVAL</t>
  </si>
  <si>
    <t>大阪T＆E</t>
  </si>
  <si>
    <t>フリッパーズ</t>
  </si>
  <si>
    <t>泉北クラブ</t>
  </si>
  <si>
    <t>バリヤーズ</t>
  </si>
  <si>
    <t>ASA</t>
  </si>
  <si>
    <t>FreeStyle</t>
  </si>
  <si>
    <t>女子１部/２部</t>
    <rPh sb="3" eb="4">
      <t>ブ</t>
    </rPh>
    <phoneticPr fontId="2"/>
  </si>
  <si>
    <t>G</t>
  </si>
  <si>
    <t>H</t>
  </si>
  <si>
    <t>J</t>
  </si>
  <si>
    <t>K</t>
  </si>
  <si>
    <t>SP.BUNCH</t>
  </si>
  <si>
    <t>STEELO</t>
  </si>
  <si>
    <t>LadyʼｓTB</t>
  </si>
  <si>
    <t>shuo</t>
  </si>
  <si>
    <t>ま</t>
    <phoneticPr fontId="2"/>
  </si>
  <si>
    <t>み</t>
    <phoneticPr fontId="2"/>
  </si>
  <si>
    <t>女子3部</t>
    <phoneticPr fontId="2"/>
  </si>
  <si>
    <t>●●</t>
    <phoneticPr fontId="2"/>
  </si>
  <si>
    <t>●●</t>
    <phoneticPr fontId="2"/>
  </si>
  <si>
    <t>オーバーエイジ　男子</t>
    <rPh sb="8" eb="10">
      <t>ダンシ</t>
    </rPh>
    <phoneticPr fontId="2"/>
  </si>
  <si>
    <t>ディノニクスo40</t>
  </si>
  <si>
    <t>Welcome</t>
  </si>
  <si>
    <t>KRD</t>
  </si>
  <si>
    <t>オラクル</t>
  </si>
  <si>
    <t>trois4DIME</t>
  </si>
  <si>
    <t>ディノニクスo50</t>
  </si>
  <si>
    <t>大阪FLIPPERS</t>
  </si>
  <si>
    <t>るーちゅ</t>
  </si>
  <si>
    <r>
      <rPr>
        <sz val="11"/>
        <rFont val="ＭＳ Ｐ明朝"/>
        <family val="1"/>
        <charset val="128"/>
      </rPr>
      <t>亜仁麻留／欠場</t>
    </r>
    <rPh sb="5" eb="7">
      <t>ケツジョウ</t>
    </rPh>
    <phoneticPr fontId="12"/>
  </si>
  <si>
    <t>ZERO</t>
  </si>
  <si>
    <t>はんなあず</t>
  </si>
  <si>
    <r>
      <rPr>
        <sz val="11"/>
        <rFont val="ＭＳ Ｐ明朝"/>
        <family val="1"/>
        <charset val="128"/>
      </rPr>
      <t>オーキッド／欠場</t>
    </r>
    <rPh sb="6" eb="8">
      <t>ケツジョウ</t>
    </rPh>
    <phoneticPr fontId="12"/>
  </si>
  <si>
    <t>デイジーダック</t>
  </si>
  <si>
    <t>オーバーエイジ　女子</t>
    <rPh sb="8" eb="9">
      <t>ジョ</t>
    </rPh>
    <phoneticPr fontId="2"/>
  </si>
  <si>
    <t>ま</t>
  </si>
  <si>
    <t>み</t>
  </si>
  <si>
    <t>ら</t>
  </si>
  <si>
    <t>Green　Wolf</t>
  </si>
  <si>
    <t>マミーズ</t>
  </si>
  <si>
    <t>B.B.Cジェイズ</t>
  </si>
  <si>
    <t>池田さつきクラブ</t>
  </si>
  <si>
    <t>り</t>
  </si>
  <si>
    <t>浜寺PINEGROVE</t>
  </si>
  <si>
    <t>ARASHI</t>
  </si>
  <si>
    <t>JOYO CLUB</t>
  </si>
  <si>
    <t>WEED</t>
  </si>
  <si>
    <t>和み</t>
  </si>
  <si>
    <t>エンジョイ</t>
    <phoneticPr fontId="2"/>
  </si>
  <si>
    <t>男子１部</t>
    <rPh sb="0" eb="2">
      <t>ダンシ</t>
    </rPh>
    <rPh sb="3" eb="4">
      <t>ブ</t>
    </rPh>
    <phoneticPr fontId="2"/>
  </si>
  <si>
    <t>男子2部/3部/4部リーグ戦</t>
    <rPh sb="0" eb="2">
      <t>ダンシ</t>
    </rPh>
    <rPh sb="13" eb="14">
      <t>セン</t>
    </rPh>
    <phoneticPr fontId="2"/>
  </si>
  <si>
    <t>男子</t>
    <rPh sb="0" eb="2">
      <t>ダンシ</t>
    </rPh>
    <phoneticPr fontId="2"/>
  </si>
  <si>
    <t>Black Jack</t>
    <phoneticPr fontId="2"/>
  </si>
  <si>
    <t>女子</t>
    <rPh sb="0" eb="2">
      <t>ジョシ</t>
    </rPh>
    <phoneticPr fontId="2"/>
  </si>
  <si>
    <t>10/11選手権決定戦出場チーム</t>
    <rPh sb="5" eb="8">
      <t>センシュケン</t>
    </rPh>
    <rPh sb="8" eb="11">
      <t>ケッテイセン</t>
    </rPh>
    <rPh sb="11" eb="13">
      <t>シュツジョウ</t>
    </rPh>
    <phoneticPr fontId="2"/>
  </si>
  <si>
    <t>C</t>
  </si>
  <si>
    <t>2位</t>
    <rPh sb="1" eb="2">
      <t>イ</t>
    </rPh>
    <phoneticPr fontId="2"/>
  </si>
  <si>
    <t>3位</t>
    <rPh sb="1" eb="2">
      <t>イ</t>
    </rPh>
    <phoneticPr fontId="2"/>
  </si>
  <si>
    <t>4位</t>
    <rPh sb="1" eb="2">
      <t>イ</t>
    </rPh>
    <phoneticPr fontId="2"/>
  </si>
  <si>
    <t>あ</t>
  </si>
  <si>
    <t>い</t>
  </si>
  <si>
    <t>う</t>
  </si>
  <si>
    <t>え</t>
  </si>
  <si>
    <t>お</t>
  </si>
  <si>
    <t>か</t>
  </si>
  <si>
    <t>き</t>
  </si>
  <si>
    <t>く</t>
  </si>
  <si>
    <t>け</t>
  </si>
  <si>
    <t>こ</t>
  </si>
  <si>
    <t>さ</t>
  </si>
  <si>
    <t>し</t>
  </si>
  <si>
    <t>す</t>
  </si>
  <si>
    <t>せ</t>
  </si>
  <si>
    <t>そ</t>
  </si>
  <si>
    <t>た</t>
  </si>
  <si>
    <t>ち</t>
  </si>
  <si>
    <t>つ</t>
  </si>
  <si>
    <t>て</t>
  </si>
  <si>
    <t>と</t>
  </si>
  <si>
    <t>1位</t>
    <rPh sb="1" eb="2">
      <t>イ</t>
    </rPh>
    <phoneticPr fontId="2"/>
  </si>
  <si>
    <t>選手権トーナメント出場チーム</t>
    <rPh sb="0" eb="3">
      <t>センシュケン</t>
    </rPh>
    <rPh sb="9" eb="11">
      <t>シュツジョウ</t>
    </rPh>
    <phoneticPr fontId="2"/>
  </si>
  <si>
    <t>選手権トーナメント</t>
    <rPh sb="0" eb="3">
      <t>センシュケン</t>
    </rPh>
    <phoneticPr fontId="2"/>
  </si>
  <si>
    <t>出場チーム</t>
    <phoneticPr fontId="2"/>
  </si>
  <si>
    <t>Black Jack</t>
  </si>
  <si>
    <t>棄権・没収チーム</t>
    <rPh sb="0" eb="2">
      <t>キケン</t>
    </rPh>
    <rPh sb="3" eb="5">
      <t>ボッシュウ</t>
    </rPh>
    <phoneticPr fontId="2"/>
  </si>
  <si>
    <t>-</t>
    <phoneticPr fontId="2"/>
  </si>
  <si>
    <t>ZEN法律事務所</t>
    <phoneticPr fontId="2"/>
  </si>
  <si>
    <t>順位未確定チーム</t>
    <rPh sb="0" eb="2">
      <t>ジュンイ</t>
    </rPh>
    <rPh sb="2" eb="5">
      <t>ミカクテイ</t>
    </rPh>
    <phoneticPr fontId="2"/>
  </si>
  <si>
    <t>-</t>
  </si>
  <si>
    <t>-</t>
    <phoneticPr fontId="2"/>
  </si>
  <si>
    <t>損保ジャパン日本興亜</t>
    <phoneticPr fontId="2"/>
  </si>
  <si>
    <t>バンビーナ</t>
    <phoneticPr fontId="2"/>
  </si>
  <si>
    <t>大阪山田クラブ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</si>
</sst>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14"/>
      <name val="Meiryo UI"/>
      <family val="3"/>
      <charset val="128"/>
    </font>
    <font>
      <sz val="11"/>
      <color rgb="FF9C5700"/>
      <name val="ＭＳ Ｐゴシック"/>
      <family val="2"/>
      <charset val="128"/>
      <scheme val="minor"/>
    </font>
    <font>
      <sz val="11"/>
      <name val="Century"/>
      <family val="1"/>
    </font>
    <font>
      <sz val="11"/>
      <name val="ＭＳ Ｐ明朝"/>
      <family val="1"/>
      <charset val="128"/>
    </font>
    <font>
      <b/>
      <sz val="11"/>
      <color rgb="FFFA7D00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3" fillId="0" borderId="0" xfId="0" applyNumberFormat="1" applyFont="1" applyFill="1"/>
    <xf numFmtId="0" fontId="4" fillId="0" borderId="0" xfId="0" applyFont="1"/>
    <xf numFmtId="0" fontId="4" fillId="0" borderId="0" xfId="0" applyFont="1" applyAlignment="1"/>
    <xf numFmtId="0" fontId="5" fillId="0" borderId="0" xfId="0" applyFont="1" applyFill="1" applyAlignment="1"/>
    <xf numFmtId="0" fontId="6" fillId="0" borderId="0" xfId="0" applyFont="1" applyAlignment="1">
      <alignment shrinkToFit="1"/>
    </xf>
    <xf numFmtId="0" fontId="4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right" vertical="center" shrinkToFit="1"/>
    </xf>
    <xf numFmtId="0" fontId="8" fillId="0" borderId="10" xfId="0" applyFont="1" applyBorder="1" applyAlignment="1">
      <alignment horizontal="left" vertical="center" shrinkToFit="1"/>
    </xf>
    <xf numFmtId="0" fontId="5" fillId="0" borderId="0" xfId="0" applyFont="1" applyFill="1"/>
    <xf numFmtId="0" fontId="4" fillId="0" borderId="0" xfId="0" applyFont="1" applyFill="1"/>
    <xf numFmtId="176" fontId="4" fillId="0" borderId="0" xfId="0" applyNumberFormat="1" applyFont="1" applyFill="1"/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shrinkToFit="1"/>
    </xf>
    <xf numFmtId="0" fontId="8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176" fontId="4" fillId="0" borderId="7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right" vertical="center" shrinkToFit="1"/>
    </xf>
    <xf numFmtId="0" fontId="8" fillId="4" borderId="10" xfId="0" applyFont="1" applyFill="1" applyBorder="1" applyAlignment="1">
      <alignment horizontal="left" vertical="center" shrinkToFit="1"/>
    </xf>
    <xf numFmtId="0" fontId="8" fillId="4" borderId="12" xfId="0" applyFont="1" applyFill="1" applyBorder="1" applyAlignment="1">
      <alignment horizontal="left" vertical="center" shrinkToFit="1"/>
    </xf>
    <xf numFmtId="0" fontId="8" fillId="4" borderId="16" xfId="0" applyFont="1" applyFill="1" applyBorder="1" applyAlignment="1">
      <alignment horizontal="center" vertical="center" shrinkToFit="1"/>
    </xf>
    <xf numFmtId="0" fontId="8" fillId="4" borderId="13" xfId="0" applyFont="1" applyFill="1" applyBorder="1" applyAlignment="1">
      <alignment horizontal="right" vertical="center" shrinkToFit="1"/>
    </xf>
    <xf numFmtId="0" fontId="8" fillId="4" borderId="15" xfId="0" applyFont="1" applyFill="1" applyBorder="1" applyAlignment="1">
      <alignment horizontal="left" vertical="center" shrinkToFit="1"/>
    </xf>
    <xf numFmtId="0" fontId="8" fillId="4" borderId="9" xfId="0" applyFont="1" applyFill="1" applyBorder="1" applyAlignment="1">
      <alignment horizontal="center" vertical="center" shrinkToFit="1"/>
    </xf>
    <xf numFmtId="0" fontId="8" fillId="4" borderId="12" xfId="0" applyFont="1" applyFill="1" applyBorder="1" applyAlignment="1">
      <alignment horizontal="center" vertical="center" shrinkToFit="1"/>
    </xf>
    <xf numFmtId="0" fontId="13" fillId="0" borderId="0" xfId="0" applyFont="1"/>
    <xf numFmtId="0" fontId="4" fillId="3" borderId="16" xfId="0" applyFont="1" applyFill="1" applyBorder="1" applyAlignment="1">
      <alignment horizontal="center" vertical="center" wrapText="1" shrinkToFit="1"/>
    </xf>
    <xf numFmtId="0" fontId="4" fillId="3" borderId="0" xfId="0" applyFont="1" applyFill="1" applyAlignment="1"/>
    <xf numFmtId="0" fontId="4" fillId="3" borderId="0" xfId="0" applyFont="1" applyFill="1"/>
    <xf numFmtId="0" fontId="6" fillId="0" borderId="0" xfId="0" applyFont="1" applyFill="1"/>
    <xf numFmtId="0" fontId="6" fillId="0" borderId="0" xfId="0" applyFont="1"/>
    <xf numFmtId="0" fontId="13" fillId="0" borderId="0" xfId="0" applyFont="1" applyFill="1"/>
    <xf numFmtId="0" fontId="6" fillId="0" borderId="0" xfId="0" applyFont="1" applyFill="1" applyAlignment="1">
      <alignment horizontal="right" vertical="top"/>
    </xf>
    <xf numFmtId="0" fontId="6" fillId="0" borderId="0" xfId="0" applyFont="1" applyAlignment="1">
      <alignment vertical="top"/>
    </xf>
    <xf numFmtId="0" fontId="8" fillId="3" borderId="10" xfId="0" applyFont="1" applyFill="1" applyBorder="1" applyAlignment="1">
      <alignment horizontal="center" vertical="center" shrinkToFit="1"/>
    </xf>
    <xf numFmtId="0" fontId="4" fillId="8" borderId="0" xfId="0" applyFont="1" applyFill="1"/>
    <xf numFmtId="0" fontId="8" fillId="8" borderId="15" xfId="0" applyFont="1" applyFill="1" applyBorder="1" applyAlignment="1">
      <alignment horizontal="center" vertical="center" shrinkToFi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3" fillId="3" borderId="0" xfId="0" applyFont="1" applyFill="1"/>
    <xf numFmtId="0" fontId="13" fillId="8" borderId="0" xfId="0" applyFont="1" applyFill="1"/>
    <xf numFmtId="0" fontId="14" fillId="0" borderId="0" xfId="0" applyFont="1"/>
    <xf numFmtId="0" fontId="13" fillId="7" borderId="0" xfId="0" applyFont="1" applyFill="1"/>
    <xf numFmtId="0" fontId="13" fillId="5" borderId="2" xfId="0" applyFont="1" applyFill="1" applyBorder="1"/>
    <xf numFmtId="0" fontId="13" fillId="0" borderId="2" xfId="0" applyFont="1" applyFill="1" applyBorder="1"/>
    <xf numFmtId="0" fontId="13" fillId="3" borderId="2" xfId="0" applyFont="1" applyFill="1" applyBorder="1"/>
    <xf numFmtId="0" fontId="13" fillId="0" borderId="2" xfId="0" applyFont="1" applyBorder="1"/>
    <xf numFmtId="0" fontId="13" fillId="8" borderId="2" xfId="0" applyFont="1" applyFill="1" applyBorder="1"/>
    <xf numFmtId="0" fontId="13" fillId="7" borderId="2" xfId="0" applyFont="1" applyFill="1" applyBorder="1"/>
    <xf numFmtId="0" fontId="14" fillId="0" borderId="2" xfId="0" applyFont="1" applyBorder="1"/>
    <xf numFmtId="0" fontId="14" fillId="7" borderId="2" xfId="0" applyFont="1" applyFill="1" applyBorder="1"/>
    <xf numFmtId="0" fontId="13" fillId="6" borderId="2" xfId="0" applyFont="1" applyFill="1" applyBorder="1"/>
    <xf numFmtId="0" fontId="13" fillId="4" borderId="2" xfId="0" applyFont="1" applyFill="1" applyBorder="1"/>
    <xf numFmtId="0" fontId="4" fillId="4" borderId="16" xfId="0" applyFont="1" applyFill="1" applyBorder="1" applyAlignment="1">
      <alignment horizontal="center" vertical="center" wrapText="1" shrinkToFit="1"/>
    </xf>
    <xf numFmtId="0" fontId="8" fillId="4" borderId="15" xfId="0" applyFont="1" applyFill="1" applyBorder="1" applyAlignment="1">
      <alignment horizontal="center" vertical="center" shrinkToFit="1"/>
    </xf>
    <xf numFmtId="0" fontId="8" fillId="8" borderId="10" xfId="0" applyFont="1" applyFill="1" applyBorder="1" applyAlignment="1">
      <alignment horizontal="center" vertical="center" shrinkToFit="1"/>
    </xf>
    <xf numFmtId="0" fontId="8" fillId="0" borderId="19" xfId="0" applyFont="1" applyBorder="1" applyAlignment="1">
      <alignment horizontal="right" vertical="center" shrinkToFit="1"/>
    </xf>
    <xf numFmtId="0" fontId="8" fillId="0" borderId="20" xfId="0" applyFont="1" applyBorder="1" applyAlignment="1">
      <alignment horizontal="right" vertical="center" shrinkToFit="1"/>
    </xf>
    <xf numFmtId="0" fontId="8" fillId="0" borderId="21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right" vertical="center" shrinkToFit="1"/>
    </xf>
    <xf numFmtId="0" fontId="8" fillId="0" borderId="20" xfId="0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right" vertical="center" shrinkToFit="1"/>
    </xf>
    <xf numFmtId="0" fontId="8" fillId="4" borderId="20" xfId="0" applyFont="1" applyFill="1" applyBorder="1" applyAlignment="1">
      <alignment horizontal="right" vertical="center" shrinkToFi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shrinkToFit="1"/>
    </xf>
    <xf numFmtId="176" fontId="7" fillId="0" borderId="13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21E72-76F8-498B-987C-F887DC5B17B2}">
  <dimension ref="A1:J25"/>
  <sheetViews>
    <sheetView workbookViewId="0"/>
  </sheetViews>
  <sheetFormatPr defaultColWidth="9" defaultRowHeight="13" x14ac:dyDescent="0.2"/>
  <cols>
    <col min="1" max="1" width="6.6328125" style="99" customWidth="1"/>
    <col min="2" max="5" width="20.6328125" style="99" customWidth="1"/>
    <col min="6" max="6" width="6.6328125" style="99" customWidth="1"/>
    <col min="7" max="10" width="20.6328125" style="99" customWidth="1"/>
    <col min="11" max="16384" width="9" style="99"/>
  </cols>
  <sheetData>
    <row r="1" spans="1:10" x14ac:dyDescent="0.2">
      <c r="A1" s="105"/>
      <c r="B1" s="114" t="s">
        <v>226</v>
      </c>
      <c r="C1" s="114"/>
      <c r="D1" s="115" t="s">
        <v>200</v>
      </c>
      <c r="E1" s="115"/>
      <c r="G1" s="117" t="s">
        <v>230</v>
      </c>
      <c r="H1" s="116" t="s">
        <v>233</v>
      </c>
    </row>
    <row r="2" spans="1:10" x14ac:dyDescent="0.2">
      <c r="A2" s="118" t="s">
        <v>197</v>
      </c>
      <c r="B2" s="118" t="s">
        <v>225</v>
      </c>
      <c r="C2" s="118" t="s">
        <v>202</v>
      </c>
      <c r="D2" s="118" t="s">
        <v>203</v>
      </c>
      <c r="E2" s="118" t="s">
        <v>204</v>
      </c>
      <c r="F2" s="126" t="s">
        <v>199</v>
      </c>
      <c r="G2" s="126" t="s">
        <v>225</v>
      </c>
      <c r="H2" s="126" t="s">
        <v>202</v>
      </c>
      <c r="I2" s="126" t="s">
        <v>203</v>
      </c>
      <c r="J2" s="126" t="s">
        <v>204</v>
      </c>
    </row>
    <row r="3" spans="1:10" s="105" customFormat="1" x14ac:dyDescent="0.2">
      <c r="A3" s="119" t="s">
        <v>43</v>
      </c>
      <c r="B3" s="120" t="s">
        <v>48</v>
      </c>
      <c r="C3" s="120" t="s">
        <v>77</v>
      </c>
      <c r="D3" s="119" t="s">
        <v>50</v>
      </c>
      <c r="E3" s="127" t="s">
        <v>231</v>
      </c>
      <c r="F3" s="119" t="s">
        <v>153</v>
      </c>
      <c r="G3" s="120" t="s">
        <v>144</v>
      </c>
      <c r="H3" s="120"/>
      <c r="I3" s="119"/>
      <c r="J3" s="127" t="s">
        <v>231</v>
      </c>
    </row>
    <row r="4" spans="1:10" x14ac:dyDescent="0.2">
      <c r="A4" s="121" t="s">
        <v>45</v>
      </c>
      <c r="B4" s="120" t="s">
        <v>76</v>
      </c>
      <c r="C4" s="120"/>
      <c r="D4" s="121"/>
      <c r="E4" s="127" t="s">
        <v>231</v>
      </c>
      <c r="F4" s="121" t="s">
        <v>154</v>
      </c>
      <c r="G4" s="120" t="s">
        <v>147</v>
      </c>
      <c r="H4" s="120"/>
      <c r="I4" s="121"/>
      <c r="J4" s="127" t="s">
        <v>231</v>
      </c>
    </row>
    <row r="5" spans="1:10" x14ac:dyDescent="0.2">
      <c r="A5" s="121" t="s">
        <v>201</v>
      </c>
      <c r="B5" s="120" t="s">
        <v>229</v>
      </c>
      <c r="C5" s="120"/>
      <c r="D5" s="121"/>
      <c r="E5" s="127" t="s">
        <v>231</v>
      </c>
      <c r="F5" s="121" t="s">
        <v>155</v>
      </c>
      <c r="G5" s="120"/>
      <c r="H5" s="120"/>
      <c r="I5" s="121"/>
      <c r="J5" s="127" t="s">
        <v>231</v>
      </c>
    </row>
    <row r="6" spans="1:10" x14ac:dyDescent="0.2">
      <c r="A6" s="121" t="s">
        <v>205</v>
      </c>
      <c r="B6" s="122" t="s">
        <v>62</v>
      </c>
      <c r="C6" s="121" t="s">
        <v>81</v>
      </c>
      <c r="D6" s="121" t="s">
        <v>34</v>
      </c>
      <c r="E6" s="125" t="s">
        <v>73</v>
      </c>
      <c r="F6" s="121" t="s">
        <v>156</v>
      </c>
      <c r="G6" s="120" t="s">
        <v>151</v>
      </c>
      <c r="H6" s="120"/>
      <c r="I6" s="121"/>
      <c r="J6" s="127" t="s">
        <v>231</v>
      </c>
    </row>
    <row r="7" spans="1:10" x14ac:dyDescent="0.2">
      <c r="A7" s="121" t="s">
        <v>206</v>
      </c>
      <c r="B7" s="122" t="s">
        <v>93</v>
      </c>
      <c r="C7" s="121"/>
      <c r="D7" s="121"/>
      <c r="E7" s="125" t="s">
        <v>94</v>
      </c>
      <c r="F7" s="121" t="s">
        <v>181</v>
      </c>
      <c r="G7" s="120"/>
      <c r="H7" s="121"/>
      <c r="I7" s="121"/>
      <c r="J7" s="121"/>
    </row>
    <row r="8" spans="1:10" x14ac:dyDescent="0.2">
      <c r="A8" s="121" t="s">
        <v>207</v>
      </c>
      <c r="B8" s="122"/>
      <c r="C8" s="121"/>
      <c r="D8" s="121"/>
      <c r="E8" s="125" t="s">
        <v>63</v>
      </c>
      <c r="F8" s="121" t="s">
        <v>182</v>
      </c>
      <c r="G8" s="120"/>
      <c r="H8" s="121"/>
      <c r="I8" s="121"/>
      <c r="J8" s="121"/>
    </row>
    <row r="9" spans="1:10" x14ac:dyDescent="0.2">
      <c r="A9" s="121" t="s">
        <v>208</v>
      </c>
      <c r="B9" s="122"/>
      <c r="C9" s="121"/>
      <c r="D9" s="121"/>
      <c r="E9" s="121"/>
    </row>
    <row r="10" spans="1:10" x14ac:dyDescent="0.2">
      <c r="A10" s="121" t="s">
        <v>209</v>
      </c>
      <c r="B10" s="122"/>
      <c r="C10" s="121"/>
      <c r="D10" s="121"/>
      <c r="E10" s="124" t="s">
        <v>236</v>
      </c>
    </row>
    <row r="11" spans="1:10" x14ac:dyDescent="0.2">
      <c r="A11" s="121" t="s">
        <v>210</v>
      </c>
      <c r="B11" s="122"/>
      <c r="C11" s="121"/>
      <c r="D11" s="125" t="s">
        <v>39</v>
      </c>
      <c r="E11" s="125" t="s">
        <v>97</v>
      </c>
    </row>
    <row r="12" spans="1:10" x14ac:dyDescent="0.2">
      <c r="A12" s="121" t="s">
        <v>211</v>
      </c>
      <c r="B12" s="122"/>
      <c r="C12" s="121"/>
      <c r="D12" s="121"/>
      <c r="E12" s="121" t="s">
        <v>232</v>
      </c>
    </row>
    <row r="13" spans="1:10" x14ac:dyDescent="0.2">
      <c r="A13" s="121" t="s">
        <v>212</v>
      </c>
      <c r="B13" s="122" t="s">
        <v>89</v>
      </c>
      <c r="C13" s="124" t="s">
        <v>237</v>
      </c>
      <c r="D13" s="124" t="s">
        <v>238</v>
      </c>
      <c r="E13" s="121" t="s">
        <v>9</v>
      </c>
    </row>
    <row r="14" spans="1:10" x14ac:dyDescent="0.2">
      <c r="A14" s="121" t="s">
        <v>213</v>
      </c>
      <c r="B14" s="122" t="s">
        <v>68</v>
      </c>
      <c r="C14" s="124" t="s">
        <v>60</v>
      </c>
      <c r="D14" s="124" t="s">
        <v>70</v>
      </c>
      <c r="E14" s="121" t="s">
        <v>98</v>
      </c>
    </row>
    <row r="15" spans="1:10" x14ac:dyDescent="0.2">
      <c r="A15" s="121" t="s">
        <v>214</v>
      </c>
      <c r="B15" s="122" t="s">
        <v>100</v>
      </c>
      <c r="C15" s="121" t="s">
        <v>59</v>
      </c>
      <c r="D15" s="124" t="s">
        <v>11</v>
      </c>
      <c r="E15" s="124" t="s">
        <v>99</v>
      </c>
    </row>
    <row r="16" spans="1:10" x14ac:dyDescent="0.2">
      <c r="A16" s="121" t="s">
        <v>215</v>
      </c>
      <c r="B16" s="122" t="s">
        <v>101</v>
      </c>
      <c r="C16" s="124" t="s">
        <v>112</v>
      </c>
      <c r="D16" s="124" t="s">
        <v>49</v>
      </c>
      <c r="E16" s="124" t="s">
        <v>87</v>
      </c>
    </row>
    <row r="17" spans="1:5" x14ac:dyDescent="0.2">
      <c r="A17" s="121" t="s">
        <v>216</v>
      </c>
      <c r="B17" s="122" t="s">
        <v>40</v>
      </c>
      <c r="C17" s="121" t="s">
        <v>54</v>
      </c>
      <c r="D17" s="121" t="s">
        <v>33</v>
      </c>
      <c r="E17" s="121" t="s">
        <v>102</v>
      </c>
    </row>
    <row r="18" spans="1:5" x14ac:dyDescent="0.2">
      <c r="A18" s="121" t="s">
        <v>217</v>
      </c>
      <c r="B18" s="122" t="s">
        <v>36</v>
      </c>
      <c r="C18" s="124" t="s">
        <v>6</v>
      </c>
      <c r="D18" s="124" t="s">
        <v>38</v>
      </c>
      <c r="E18" s="124" t="s">
        <v>64</v>
      </c>
    </row>
    <row r="19" spans="1:5" x14ac:dyDescent="0.2">
      <c r="A19" s="121" t="s">
        <v>218</v>
      </c>
      <c r="B19" s="122" t="s">
        <v>82</v>
      </c>
      <c r="C19" s="121" t="s">
        <v>103</v>
      </c>
      <c r="D19" s="124" t="s">
        <v>12</v>
      </c>
      <c r="E19" s="124" t="s">
        <v>104</v>
      </c>
    </row>
    <row r="20" spans="1:5" x14ac:dyDescent="0.2">
      <c r="A20" s="121" t="s">
        <v>219</v>
      </c>
      <c r="B20" s="122" t="s">
        <v>52</v>
      </c>
      <c r="C20" s="121" t="s">
        <v>24</v>
      </c>
      <c r="D20" s="121" t="s">
        <v>67</v>
      </c>
      <c r="E20" s="121" t="s">
        <v>105</v>
      </c>
    </row>
    <row r="21" spans="1:5" x14ac:dyDescent="0.2">
      <c r="A21" s="121" t="s">
        <v>220</v>
      </c>
      <c r="B21" s="122" t="s">
        <v>53</v>
      </c>
      <c r="C21" s="121" t="s">
        <v>85</v>
      </c>
      <c r="D21" s="121" t="s">
        <v>35</v>
      </c>
      <c r="E21" s="121" t="s">
        <v>106</v>
      </c>
    </row>
    <row r="22" spans="1:5" x14ac:dyDescent="0.2">
      <c r="A22" s="121" t="s">
        <v>221</v>
      </c>
      <c r="B22" s="122" t="s">
        <v>80</v>
      </c>
      <c r="C22" s="124" t="s">
        <v>31</v>
      </c>
      <c r="D22" s="125" t="s">
        <v>57</v>
      </c>
      <c r="E22" s="125" t="s">
        <v>71</v>
      </c>
    </row>
    <row r="23" spans="1:5" x14ac:dyDescent="0.2">
      <c r="A23" s="121" t="s">
        <v>222</v>
      </c>
      <c r="B23" s="122" t="s">
        <v>32</v>
      </c>
      <c r="C23" s="121" t="s">
        <v>107</v>
      </c>
      <c r="D23" s="124" t="s">
        <v>13</v>
      </c>
      <c r="E23" s="125" t="s">
        <v>108</v>
      </c>
    </row>
    <row r="24" spans="1:5" x14ac:dyDescent="0.2">
      <c r="A24" s="121" t="s">
        <v>223</v>
      </c>
      <c r="B24" s="122"/>
      <c r="C24" s="124"/>
      <c r="D24" s="124" t="s">
        <v>4</v>
      </c>
      <c r="E24" s="125" t="s">
        <v>84</v>
      </c>
    </row>
    <row r="25" spans="1:5" x14ac:dyDescent="0.2">
      <c r="A25" s="121" t="s">
        <v>224</v>
      </c>
      <c r="B25" s="122" t="s">
        <v>110</v>
      </c>
      <c r="C25" s="121" t="s">
        <v>3</v>
      </c>
      <c r="D25" s="123" t="s">
        <v>10</v>
      </c>
      <c r="E25" s="127" t="s">
        <v>231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19"/>
  <sheetViews>
    <sheetView showGridLines="0" tabSelected="1" view="pageBreakPreview" topLeftCell="A4" zoomScale="80" zoomScaleNormal="80" zoomScaleSheetLayoutView="80" workbookViewId="0">
      <selection activeCell="M8" sqref="M8"/>
    </sheetView>
  </sheetViews>
  <sheetFormatPr defaultColWidth="9" defaultRowHeight="15" x14ac:dyDescent="0.35"/>
  <cols>
    <col min="1" max="1" width="1.6328125" style="22" customWidth="1"/>
    <col min="2" max="2" width="13.6328125" style="32" customWidth="1"/>
    <col min="3" max="8" width="5.6328125" style="22" customWidth="1"/>
    <col min="9" max="10" width="5.6328125" style="22" hidden="1" customWidth="1"/>
    <col min="11" max="12" width="6.6328125" style="22" customWidth="1"/>
    <col min="13" max="13" width="6.6328125" style="32" customWidth="1"/>
    <col min="14" max="16" width="6.6328125" style="22" customWidth="1"/>
    <col min="17" max="17" width="5.08984375" style="22" customWidth="1"/>
    <col min="18" max="18" width="9" style="22"/>
    <col min="19" max="22" width="13.90625" style="22" customWidth="1"/>
    <col min="23" max="16384" width="9" style="22"/>
  </cols>
  <sheetData>
    <row r="1" spans="2:22" ht="20.149999999999999" customHeight="1" x14ac:dyDescent="0.45">
      <c r="B1" s="21" t="s">
        <v>195</v>
      </c>
      <c r="D1" s="23"/>
      <c r="E1" s="23"/>
      <c r="F1" s="23"/>
      <c r="G1" s="101"/>
      <c r="H1" s="102"/>
      <c r="K1" s="104" t="s">
        <v>227</v>
      </c>
    </row>
    <row r="2" spans="2:22" ht="30" customHeight="1" x14ac:dyDescent="0.45">
      <c r="B2" s="24" t="s">
        <v>44</v>
      </c>
      <c r="C2" s="25"/>
      <c r="D2" s="25"/>
      <c r="E2" s="25"/>
      <c r="F2" s="25"/>
      <c r="G2" s="25"/>
      <c r="H2" s="25"/>
      <c r="I2" s="25"/>
      <c r="J2" s="25"/>
      <c r="K2" s="107" t="s">
        <v>228</v>
      </c>
      <c r="L2" s="25"/>
      <c r="M2" s="35"/>
    </row>
    <row r="3" spans="2:22" ht="30" customHeight="1" x14ac:dyDescent="0.35">
      <c r="B3" s="61"/>
      <c r="C3" s="134" t="str">
        <f>S4</f>
        <v>Fantasista</v>
      </c>
      <c r="D3" s="135"/>
      <c r="E3" s="134" t="str">
        <f>T4</f>
        <v>CAST</v>
      </c>
      <c r="F3" s="135"/>
      <c r="G3" s="136" t="str">
        <f>U4</f>
        <v>友広会SOLMONSTRE</v>
      </c>
      <c r="H3" s="138"/>
      <c r="I3" s="139"/>
      <c r="J3" s="139"/>
      <c r="K3" s="62" t="s">
        <v>0</v>
      </c>
      <c r="L3" s="62" t="s">
        <v>1</v>
      </c>
      <c r="M3" s="77" t="s">
        <v>7</v>
      </c>
      <c r="N3" s="27" t="s">
        <v>15</v>
      </c>
      <c r="O3" s="27" t="s">
        <v>16</v>
      </c>
      <c r="P3" s="27" t="s">
        <v>14</v>
      </c>
      <c r="R3" s="28"/>
      <c r="S3" s="28">
        <v>1</v>
      </c>
      <c r="T3" s="28">
        <v>2</v>
      </c>
      <c r="U3" s="28">
        <v>3</v>
      </c>
      <c r="V3" s="28">
        <v>4</v>
      </c>
    </row>
    <row r="4" spans="2:22" ht="30" customHeight="1" x14ac:dyDescent="0.35">
      <c r="B4" s="100" t="str">
        <f>C3</f>
        <v>Fantasista</v>
      </c>
      <c r="C4" s="131"/>
      <c r="D4" s="132"/>
      <c r="E4" s="29" t="str">
        <f>IF(F4="","",IF(F4&gt;D5,"○","●"))</f>
        <v>●</v>
      </c>
      <c r="F4" s="30">
        <v>72</v>
      </c>
      <c r="G4" s="29" t="str">
        <f>IF(H4="","",IF(H4&gt;D6,"○","●"))</f>
        <v>○</v>
      </c>
      <c r="H4" s="30">
        <v>74</v>
      </c>
      <c r="I4" s="29" t="str">
        <f>IF(J4="","",IF(J4&gt;D7,"○","●"))</f>
        <v/>
      </c>
      <c r="J4" s="68"/>
      <c r="K4" s="64">
        <f>-1+21</f>
        <v>20</v>
      </c>
      <c r="L4" s="65">
        <f>N4*2+O4*1+P4*(-1)</f>
        <v>3</v>
      </c>
      <c r="M4" s="82">
        <v>1</v>
      </c>
      <c r="N4" s="27">
        <f>COUNTIF(C4:J4,"○")</f>
        <v>1</v>
      </c>
      <c r="O4" s="27">
        <f>COUNTIF(C4:J4,"●")</f>
        <v>1</v>
      </c>
      <c r="P4" s="27">
        <f>COUNTIF(C4:J4,"●●")</f>
        <v>0</v>
      </c>
      <c r="R4" s="28" t="s">
        <v>43</v>
      </c>
      <c r="S4" s="86" t="s">
        <v>48</v>
      </c>
      <c r="T4" s="86" t="s">
        <v>77</v>
      </c>
      <c r="U4" s="86" t="s">
        <v>50</v>
      </c>
      <c r="V4" s="28"/>
    </row>
    <row r="5" spans="2:22" ht="30" customHeight="1" x14ac:dyDescent="0.35">
      <c r="B5" s="100" t="str">
        <f>E3</f>
        <v>CAST</v>
      </c>
      <c r="C5" s="29" t="str">
        <f>IF(D5="","",IF(D5&gt;F4,"○","●"))</f>
        <v>○</v>
      </c>
      <c r="D5" s="30">
        <v>73</v>
      </c>
      <c r="E5" s="131"/>
      <c r="F5" s="132"/>
      <c r="G5" s="29" t="str">
        <f>IF(H5="","",IF(H5&gt;F6,"○","●"))</f>
        <v>●</v>
      </c>
      <c r="H5" s="30">
        <v>72</v>
      </c>
      <c r="I5" s="29" t="str">
        <f>IF(J5="","",IF(J5&gt;F7,"○","●"))</f>
        <v/>
      </c>
      <c r="J5" s="68"/>
      <c r="K5" s="64">
        <f>1-8</f>
        <v>-7</v>
      </c>
      <c r="L5" s="64">
        <f>N5*2+O5*1+P5*(-1)</f>
        <v>3</v>
      </c>
      <c r="M5" s="108">
        <v>2</v>
      </c>
      <c r="N5" s="27">
        <f>COUNTIF(C5:J5,"○")</f>
        <v>1</v>
      </c>
      <c r="O5" s="27">
        <f>COUNTIF(C5:J5,"●")</f>
        <v>1</v>
      </c>
      <c r="P5" s="27">
        <f>COUNTIF(C5:J5,"●●")</f>
        <v>0</v>
      </c>
    </row>
    <row r="6" spans="2:22" ht="30" customHeight="1" x14ac:dyDescent="0.35">
      <c r="B6" s="63" t="str">
        <f>G3</f>
        <v>友広会SOLMONSTRE</v>
      </c>
      <c r="C6" s="29" t="str">
        <f>IF(D6="","",IF(D6&gt;H4,"○","●"))</f>
        <v>●</v>
      </c>
      <c r="D6" s="30">
        <v>53</v>
      </c>
      <c r="E6" s="29" t="str">
        <f>IF(F6="","",IF(F6&gt;H5,"○","●"))</f>
        <v>○</v>
      </c>
      <c r="F6" s="30">
        <v>80</v>
      </c>
      <c r="G6" s="131"/>
      <c r="H6" s="132"/>
      <c r="I6" s="29" t="str">
        <f>IF(J6="","",IF(J6&gt;H7,"○","●"))</f>
        <v/>
      </c>
      <c r="J6" s="68"/>
      <c r="K6" s="67">
        <f>-21+8</f>
        <v>-13</v>
      </c>
      <c r="L6" s="67">
        <f>N6*2+O6*1+P6*(-1)</f>
        <v>3</v>
      </c>
      <c r="M6" s="78">
        <v>3</v>
      </c>
      <c r="N6" s="27">
        <f>COUNTIF(C6:J6,"○")</f>
        <v>1</v>
      </c>
      <c r="O6" s="27">
        <f>COUNTIF(C6:J6,"●")</f>
        <v>1</v>
      </c>
      <c r="P6" s="27">
        <f>COUNTIF(C6:J6,"●●")</f>
        <v>0</v>
      </c>
    </row>
    <row r="7" spans="2:22" ht="35.15" hidden="1" customHeight="1" x14ac:dyDescent="0.35">
      <c r="B7" s="63"/>
      <c r="C7" s="29" t="str">
        <f>IF(D7="","",IF(D7&gt;J4,"○","●"))</f>
        <v/>
      </c>
      <c r="D7" s="30"/>
      <c r="E7" s="29" t="str">
        <f>IF(F7="","",IF(F7&gt;J5,"○","●"))</f>
        <v/>
      </c>
      <c r="F7" s="30"/>
      <c r="G7" s="29" t="str">
        <f>IF(H7="","",IF(H7&gt;J6,"○","●"))</f>
        <v/>
      </c>
      <c r="H7" s="30"/>
      <c r="I7" s="131"/>
      <c r="J7" s="133"/>
      <c r="K7" s="64"/>
      <c r="L7" s="64">
        <f>N7*2+O7*1+P7*(-1)</f>
        <v>0</v>
      </c>
      <c r="M7" s="78">
        <f>RANK(L4:L7,L4:L7)</f>
        <v>4</v>
      </c>
      <c r="N7" s="27">
        <f>COUNTIF(C7:J7,"○")</f>
        <v>0</v>
      </c>
      <c r="O7" s="27">
        <f>COUNTIF(C7:J7,"●")</f>
        <v>0</v>
      </c>
      <c r="P7" s="27">
        <f>COUNTIF(C7:J7,"●●")</f>
        <v>0</v>
      </c>
    </row>
    <row r="8" spans="2:22" ht="30" customHeight="1" x14ac:dyDescent="0.45">
      <c r="B8" s="31" t="s">
        <v>46</v>
      </c>
      <c r="N8" s="27"/>
      <c r="O8" s="27"/>
      <c r="P8" s="27"/>
    </row>
    <row r="9" spans="2:22" ht="30" customHeight="1" x14ac:dyDescent="0.35">
      <c r="B9" s="61"/>
      <c r="C9" s="134" t="str">
        <f>S10</f>
        <v>Three Horses</v>
      </c>
      <c r="D9" s="135"/>
      <c r="E9" s="134" t="str">
        <f>T10</f>
        <v>大阪ディノニクス</v>
      </c>
      <c r="F9" s="135"/>
      <c r="G9" s="134" t="str">
        <f>U10</f>
        <v>HOS</v>
      </c>
      <c r="H9" s="135"/>
      <c r="I9" s="136"/>
      <c r="J9" s="137"/>
      <c r="K9" s="62" t="s">
        <v>0</v>
      </c>
      <c r="L9" s="62" t="s">
        <v>1</v>
      </c>
      <c r="M9" s="77" t="s">
        <v>7</v>
      </c>
      <c r="N9" s="27"/>
    </row>
    <row r="10" spans="2:22" ht="30" customHeight="1" x14ac:dyDescent="0.35">
      <c r="B10" s="100" t="str">
        <f>C9</f>
        <v>Three Horses</v>
      </c>
      <c r="C10" s="131"/>
      <c r="D10" s="132"/>
      <c r="E10" s="29" t="str">
        <f>IF(F10="","",IF(F10&gt;D11,"○","●"))</f>
        <v>○</v>
      </c>
      <c r="F10" s="30">
        <v>65</v>
      </c>
      <c r="G10" s="29" t="str">
        <f>IF(H10="","",IF(H10&gt;D12,"○","●"))</f>
        <v>○</v>
      </c>
      <c r="H10" s="30">
        <v>63</v>
      </c>
      <c r="I10" s="29" t="str">
        <f>IF(J10="","",IF(J10&gt;D13,"○","●"))</f>
        <v/>
      </c>
      <c r="J10" s="68"/>
      <c r="K10" s="64"/>
      <c r="L10" s="65">
        <f>N10*2+O10*1+P10*(-1)</f>
        <v>4</v>
      </c>
      <c r="M10" s="82">
        <f>RANK(L10:L13,L10:L13)</f>
        <v>1</v>
      </c>
      <c r="N10" s="27">
        <f>COUNTIF(C10:J10,"○")</f>
        <v>2</v>
      </c>
      <c r="O10" s="27">
        <f>COUNTIF(C10:J10,"●")</f>
        <v>0</v>
      </c>
      <c r="P10" s="27">
        <f>COUNTIF(C10:J10,"●●")</f>
        <v>0</v>
      </c>
      <c r="R10" s="28" t="s">
        <v>45</v>
      </c>
      <c r="S10" s="86" t="s">
        <v>76</v>
      </c>
      <c r="T10" s="86" t="s">
        <v>132</v>
      </c>
      <c r="U10" s="86" t="s">
        <v>133</v>
      </c>
      <c r="V10" s="28"/>
    </row>
    <row r="11" spans="2:22" ht="30" customHeight="1" x14ac:dyDescent="0.35">
      <c r="B11" s="100" t="str">
        <f>E9</f>
        <v>大阪ディノニクス</v>
      </c>
      <c r="C11" s="29" t="str">
        <f>IF(D11="","",IF(D11&gt;F10,"○","●"))</f>
        <v>●</v>
      </c>
      <c r="D11" s="30">
        <v>42</v>
      </c>
      <c r="E11" s="131"/>
      <c r="F11" s="132"/>
      <c r="G11" s="29" t="str">
        <f>IF(H11="","",IF(H11&gt;F12,"○","●"))</f>
        <v>○</v>
      </c>
      <c r="H11" s="30">
        <v>63</v>
      </c>
      <c r="I11" s="29" t="str">
        <f>IF(J11="","",IF(J11&gt;F13,"○","●"))</f>
        <v/>
      </c>
      <c r="J11" s="68"/>
      <c r="K11" s="64"/>
      <c r="L11" s="64">
        <f>N11*2+O11*1+P11*(-1)</f>
        <v>3</v>
      </c>
      <c r="M11" s="108">
        <f>RANK(L10:L13,L10:L13)</f>
        <v>2</v>
      </c>
      <c r="N11" s="27">
        <f>COUNTIF(C11:J11,"○")</f>
        <v>1</v>
      </c>
      <c r="O11" s="27">
        <f>COUNTIF(C11:J11,"●")</f>
        <v>1</v>
      </c>
      <c r="P11" s="27">
        <f>COUNTIF(C11:J11,"●●")</f>
        <v>0</v>
      </c>
    </row>
    <row r="12" spans="2:22" ht="30" customHeight="1" x14ac:dyDescent="0.35">
      <c r="B12" s="63" t="str">
        <f>G9</f>
        <v>HOS</v>
      </c>
      <c r="C12" s="29" t="str">
        <f>IF(D12="","",IF(D12&gt;H10,"○","●"))</f>
        <v>●</v>
      </c>
      <c r="D12" s="30">
        <v>49</v>
      </c>
      <c r="E12" s="29" t="str">
        <f>IF(F12="","",IF(F12&gt;H11,"○","●"))</f>
        <v>●</v>
      </c>
      <c r="F12" s="30">
        <v>51</v>
      </c>
      <c r="G12" s="131"/>
      <c r="H12" s="132"/>
      <c r="I12" s="29" t="str">
        <f>IF(J12="","",IF(J12&gt;H13,"○","●"))</f>
        <v/>
      </c>
      <c r="J12" s="68"/>
      <c r="K12" s="67"/>
      <c r="L12" s="67">
        <f>N12*2+O12*1+P12*(-1)</f>
        <v>2</v>
      </c>
      <c r="M12" s="78">
        <f>RANK(L10:L13,L10:L13)</f>
        <v>3</v>
      </c>
      <c r="N12" s="27">
        <f>COUNTIF(C12:J12,"○")</f>
        <v>0</v>
      </c>
      <c r="O12" s="27">
        <f>COUNTIF(C12:J12,"●")</f>
        <v>2</v>
      </c>
      <c r="P12" s="27">
        <f>COUNTIF(C12:J12,"●●")</f>
        <v>0</v>
      </c>
    </row>
    <row r="13" spans="2:22" ht="35.15" hidden="1" customHeight="1" x14ac:dyDescent="0.35">
      <c r="B13" s="63"/>
      <c r="C13" s="29" t="str">
        <f>IF(D13="","",IF(D13&gt;J10,"○","●"))</f>
        <v/>
      </c>
      <c r="D13" s="30"/>
      <c r="E13" s="29" t="str">
        <f>IF(F13="","",IF(F13&gt;J11,"○","●"))</f>
        <v/>
      </c>
      <c r="F13" s="30"/>
      <c r="G13" s="29" t="str">
        <f>IF(H13="","",IF(H13&gt;J12,"○","●"))</f>
        <v/>
      </c>
      <c r="H13" s="30"/>
      <c r="I13" s="131"/>
      <c r="J13" s="133"/>
      <c r="K13" s="64"/>
      <c r="L13" s="64">
        <f>N13*2+O13*1+P13*(-1)</f>
        <v>0</v>
      </c>
      <c r="M13" s="78">
        <f>RANK(L10:L13,L10:L13)</f>
        <v>4</v>
      </c>
      <c r="N13" s="27">
        <f>COUNTIF(C13:J13,"○")</f>
        <v>0</v>
      </c>
      <c r="O13" s="27">
        <f>COUNTIF(C13:J13,"●")</f>
        <v>0</v>
      </c>
      <c r="P13" s="27">
        <f>COUNTIF(C13:J13,"●●")</f>
        <v>0</v>
      </c>
    </row>
    <row r="14" spans="2:22" ht="30" customHeight="1" x14ac:dyDescent="0.45">
      <c r="B14" s="31" t="s">
        <v>51</v>
      </c>
      <c r="N14" s="27"/>
      <c r="O14" s="27"/>
      <c r="P14" s="27"/>
    </row>
    <row r="15" spans="2:22" ht="30" customHeight="1" x14ac:dyDescent="0.35">
      <c r="B15" s="61"/>
      <c r="C15" s="134" t="str">
        <f>S16</f>
        <v>Black Jack</v>
      </c>
      <c r="D15" s="135"/>
      <c r="E15" s="134" t="str">
        <f>T16</f>
        <v>はじめまして</v>
      </c>
      <c r="F15" s="135"/>
      <c r="G15" s="134" t="str">
        <f>U16</f>
        <v>AWESOME　ANSWER</v>
      </c>
      <c r="H15" s="135"/>
      <c r="I15" s="136"/>
      <c r="J15" s="137"/>
      <c r="K15" s="62" t="s">
        <v>0</v>
      </c>
      <c r="L15" s="62" t="s">
        <v>1</v>
      </c>
      <c r="M15" s="77" t="s">
        <v>7</v>
      </c>
      <c r="N15" s="27"/>
    </row>
    <row r="16" spans="2:22" ht="30" customHeight="1" x14ac:dyDescent="0.35">
      <c r="B16" s="100" t="str">
        <f>C15</f>
        <v>Black Jack</v>
      </c>
      <c r="C16" s="131"/>
      <c r="D16" s="132"/>
      <c r="E16" s="29" t="str">
        <f>IF(F16="","",IF(F16&gt;D17,"○","●"))</f>
        <v>○</v>
      </c>
      <c r="F16" s="30">
        <v>72</v>
      </c>
      <c r="G16" s="29" t="str">
        <f>IF(H16="","",IF(H16&gt;D18,"○","●"))</f>
        <v>○</v>
      </c>
      <c r="H16" s="30">
        <v>62</v>
      </c>
      <c r="I16" s="29" t="str">
        <f>IF(J16="","",IF(J16&gt;D19,"○","●"))</f>
        <v/>
      </c>
      <c r="J16" s="68"/>
      <c r="K16" s="64"/>
      <c r="L16" s="65">
        <f>N16*2+O16*1+P16*(-1)</f>
        <v>4</v>
      </c>
      <c r="M16" s="82">
        <f>RANK(L16:L19,L16:L19)</f>
        <v>1</v>
      </c>
      <c r="N16" s="27">
        <f>COUNTIF(C16:J16,"○")</f>
        <v>2</v>
      </c>
      <c r="O16" s="27">
        <f>COUNTIF(C16:J16,"●")</f>
        <v>0</v>
      </c>
      <c r="P16" s="27">
        <f>COUNTIF(C16:J16,"●●")</f>
        <v>0</v>
      </c>
      <c r="R16" s="28" t="s">
        <v>135</v>
      </c>
      <c r="S16" s="86" t="s">
        <v>198</v>
      </c>
      <c r="T16" s="86" t="s">
        <v>47</v>
      </c>
      <c r="U16" s="86" t="s">
        <v>134</v>
      </c>
      <c r="V16" s="28"/>
    </row>
    <row r="17" spans="2:16" ht="30" customHeight="1" x14ac:dyDescent="0.35">
      <c r="B17" s="100" t="str">
        <f>E15</f>
        <v>はじめまして</v>
      </c>
      <c r="C17" s="29" t="str">
        <f>IF(D17="","",IF(D17&gt;F16,"○","●"))</f>
        <v>●</v>
      </c>
      <c r="D17" s="30">
        <v>51</v>
      </c>
      <c r="E17" s="131"/>
      <c r="F17" s="132"/>
      <c r="G17" s="29" t="str">
        <f>IF(H17="","",IF(H17&gt;F18,"○","●"))</f>
        <v>○</v>
      </c>
      <c r="H17" s="30">
        <v>72</v>
      </c>
      <c r="I17" s="29" t="str">
        <f>IF(J17="","",IF(J17&gt;F19,"○","●"))</f>
        <v/>
      </c>
      <c r="J17" s="68"/>
      <c r="K17" s="64"/>
      <c r="L17" s="64">
        <f>N17*2+O17*1+P17*(-1)</f>
        <v>3</v>
      </c>
      <c r="M17" s="108">
        <f>RANK(L16:L19,L16:L19)</f>
        <v>2</v>
      </c>
      <c r="N17" s="27">
        <f>COUNTIF(C17:J17,"○")</f>
        <v>1</v>
      </c>
      <c r="O17" s="27">
        <f>COUNTIF(C17:J17,"●")</f>
        <v>1</v>
      </c>
      <c r="P17" s="27">
        <f>COUNTIF(C17:J17,"●●")</f>
        <v>0</v>
      </c>
    </row>
    <row r="18" spans="2:16" ht="30" customHeight="1" x14ac:dyDescent="0.35">
      <c r="B18" s="63" t="str">
        <f>G15</f>
        <v>AWESOME　ANSWER</v>
      </c>
      <c r="C18" s="29" t="str">
        <f>IF(D18="","",IF(D18&gt;H16,"○","●"))</f>
        <v>●</v>
      </c>
      <c r="D18" s="30">
        <v>47</v>
      </c>
      <c r="E18" s="29" t="str">
        <f>IF(F18="","",IF(F18&gt;H17,"○","●"))</f>
        <v>●</v>
      </c>
      <c r="F18" s="30">
        <v>49</v>
      </c>
      <c r="G18" s="131"/>
      <c r="H18" s="132"/>
      <c r="I18" s="29" t="str">
        <f>IF(J18="","",IF(J18&gt;H19,"○","●"))</f>
        <v/>
      </c>
      <c r="J18" s="68"/>
      <c r="K18" s="67"/>
      <c r="L18" s="67">
        <f>N18*2+O18*1+P18*(-1)</f>
        <v>2</v>
      </c>
      <c r="M18" s="78">
        <f>RANK(L16:L19,L16:L19)</f>
        <v>3</v>
      </c>
      <c r="N18" s="27">
        <f>COUNTIF(C18:J18,"○")</f>
        <v>0</v>
      </c>
      <c r="O18" s="27">
        <f>COUNTIF(C18:J18,"●")</f>
        <v>2</v>
      </c>
      <c r="P18" s="27">
        <f>COUNTIF(C18:J18,"●●")</f>
        <v>0</v>
      </c>
    </row>
    <row r="19" spans="2:16" ht="35.15" hidden="1" customHeight="1" x14ac:dyDescent="0.35">
      <c r="B19" s="63"/>
      <c r="C19" s="29" t="str">
        <f>IF(D19="","",IF(D19&gt;J16,"○","●"))</f>
        <v/>
      </c>
      <c r="D19" s="30"/>
      <c r="E19" s="29" t="str">
        <f>IF(F19="","",IF(F19&gt;J17,"○","●"))</f>
        <v/>
      </c>
      <c r="F19" s="30"/>
      <c r="G19" s="29" t="str">
        <f>IF(H19="","",IF(H19&gt;J18,"○","●"))</f>
        <v/>
      </c>
      <c r="H19" s="30"/>
      <c r="I19" s="131"/>
      <c r="J19" s="133"/>
      <c r="K19" s="64"/>
      <c r="L19" s="64">
        <f>N19*2+O19*1+P19*(-1)</f>
        <v>0</v>
      </c>
      <c r="M19" s="78">
        <f>RANK(L16:L19,L16:L19)</f>
        <v>4</v>
      </c>
      <c r="N19" s="27">
        <f>COUNTIF(C19:J19,"○")</f>
        <v>0</v>
      </c>
      <c r="O19" s="27">
        <f>COUNTIF(C19:J19,"●")</f>
        <v>0</v>
      </c>
      <c r="P19" s="27">
        <f>COUNTIF(C19:J19,"●●")</f>
        <v>0</v>
      </c>
    </row>
  </sheetData>
  <mergeCells count="24">
    <mergeCell ref="C3:D3"/>
    <mergeCell ref="E3:F3"/>
    <mergeCell ref="G3:H3"/>
    <mergeCell ref="I3:J3"/>
    <mergeCell ref="C4:D4"/>
    <mergeCell ref="E5:F5"/>
    <mergeCell ref="C10:D10"/>
    <mergeCell ref="E11:F11"/>
    <mergeCell ref="G12:H12"/>
    <mergeCell ref="I13:J13"/>
    <mergeCell ref="G6:H6"/>
    <mergeCell ref="I7:J7"/>
    <mergeCell ref="C9:D9"/>
    <mergeCell ref="E9:F9"/>
    <mergeCell ref="G9:H9"/>
    <mergeCell ref="I9:J9"/>
    <mergeCell ref="E17:F17"/>
    <mergeCell ref="G18:H18"/>
    <mergeCell ref="I19:J19"/>
    <mergeCell ref="C15:D15"/>
    <mergeCell ref="E15:F15"/>
    <mergeCell ref="G15:H15"/>
    <mergeCell ref="I15:J15"/>
    <mergeCell ref="C16:D16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43"/>
  <sheetViews>
    <sheetView showGridLines="0" view="pageBreakPreview" topLeftCell="A136" zoomScale="80" zoomScaleNormal="80" zoomScaleSheetLayoutView="80" workbookViewId="0">
      <selection activeCell="M8" sqref="M8"/>
    </sheetView>
  </sheetViews>
  <sheetFormatPr defaultColWidth="9" defaultRowHeight="15" x14ac:dyDescent="0.35"/>
  <cols>
    <col min="1" max="1" width="1.6328125" style="32" customWidth="1"/>
    <col min="2" max="2" width="13.6328125" style="32" customWidth="1"/>
    <col min="3" max="10" width="5.6328125" style="32" customWidth="1"/>
    <col min="11" max="14" width="5.6328125" style="32" hidden="1" customWidth="1"/>
    <col min="15" max="17" width="6.08984375" style="32" customWidth="1"/>
    <col min="18" max="20" width="6.6328125" style="32" customWidth="1"/>
    <col min="21" max="16384" width="9" style="32"/>
  </cols>
  <sheetData>
    <row r="1" spans="2:26" ht="18" customHeight="1" x14ac:dyDescent="0.35"/>
    <row r="2" spans="2:26" ht="20.149999999999999" customHeight="1" x14ac:dyDescent="0.45">
      <c r="B2" s="21" t="str">
        <f>U2</f>
        <v>男子2部/3部/4部リーグ戦</v>
      </c>
      <c r="G2" s="109"/>
      <c r="H2" s="103" t="s">
        <v>200</v>
      </c>
      <c r="I2" s="103"/>
      <c r="U2" s="21" t="s">
        <v>196</v>
      </c>
      <c r="V2" s="33"/>
      <c r="W2" s="33"/>
      <c r="X2" s="34"/>
      <c r="Y2" s="33"/>
      <c r="Z2" s="33"/>
    </row>
    <row r="3" spans="2:26" ht="30" customHeight="1" thickBot="1" x14ac:dyDescent="0.5">
      <c r="B3" s="24" t="str">
        <f>U5</f>
        <v>あ</v>
      </c>
      <c r="C3" s="35"/>
      <c r="D3" s="35"/>
      <c r="E3" s="35"/>
      <c r="F3" s="35"/>
      <c r="G3" s="35"/>
      <c r="H3" s="35"/>
      <c r="I3" s="35"/>
      <c r="J3" s="35"/>
      <c r="L3" s="35"/>
      <c r="M3" s="35"/>
      <c r="N3" s="35"/>
      <c r="O3" s="35"/>
      <c r="P3" s="35"/>
      <c r="Q3" s="106"/>
      <c r="U3" s="33"/>
      <c r="V3" s="33"/>
      <c r="W3" s="33"/>
      <c r="X3" s="33"/>
      <c r="Y3" s="33"/>
    </row>
    <row r="4" spans="2:26" ht="30" customHeight="1" x14ac:dyDescent="0.35">
      <c r="B4" s="79"/>
      <c r="C4" s="144" t="str">
        <f>V5</f>
        <v>DAIHO</v>
      </c>
      <c r="D4" s="145"/>
      <c r="E4" s="144" t="str">
        <f>W5</f>
        <v>日本生命</v>
      </c>
      <c r="F4" s="145"/>
      <c r="G4" s="144" t="str">
        <f>X5</f>
        <v>ＯＡＳＩＳ</v>
      </c>
      <c r="H4" s="145"/>
      <c r="I4" s="140" t="str">
        <f>Y5</f>
        <v>ミズノ</v>
      </c>
      <c r="J4" s="146"/>
      <c r="K4" s="140" t="str">
        <f>Z5</f>
        <v>-</v>
      </c>
      <c r="L4" s="146"/>
      <c r="M4" s="152" t="e">
        <f>#REF!</f>
        <v>#REF!</v>
      </c>
      <c r="N4" s="153"/>
      <c r="O4" s="41" t="s">
        <v>0</v>
      </c>
      <c r="P4" s="41" t="s">
        <v>1</v>
      </c>
      <c r="Q4" s="81" t="s">
        <v>7</v>
      </c>
      <c r="R4" s="36" t="s">
        <v>15</v>
      </c>
      <c r="S4" s="36" t="s">
        <v>16</v>
      </c>
      <c r="T4" s="36" t="s">
        <v>14</v>
      </c>
      <c r="U4" s="26"/>
      <c r="V4" s="37">
        <v>1</v>
      </c>
      <c r="W4" s="37">
        <v>2</v>
      </c>
      <c r="X4" s="37">
        <v>3</v>
      </c>
      <c r="Y4" s="37">
        <v>4</v>
      </c>
      <c r="Z4" s="38">
        <v>5</v>
      </c>
    </row>
    <row r="5" spans="2:26" ht="30" customHeight="1" x14ac:dyDescent="0.35">
      <c r="B5" s="111" t="str">
        <f>C4</f>
        <v>DAIHO</v>
      </c>
      <c r="C5" s="142"/>
      <c r="D5" s="143"/>
      <c r="E5" s="39" t="str">
        <f>IF(F5="","",IF(F5&gt;D6,"○","●"))</f>
        <v>○</v>
      </c>
      <c r="F5" s="40">
        <v>20</v>
      </c>
      <c r="G5" s="39" t="str">
        <f>IF(H5="","",IF(H5&gt;D7,"○","●"))</f>
        <v>○</v>
      </c>
      <c r="H5" s="40">
        <v>86</v>
      </c>
      <c r="I5" s="39" t="str">
        <f>IF(J5="","",IF(J5&gt;D8,"○","●"))</f>
        <v>○</v>
      </c>
      <c r="J5" s="40">
        <v>64</v>
      </c>
      <c r="K5" s="39" t="str">
        <f>IF(L5="","",IF(L5&gt;D9,"○","●"))</f>
        <v/>
      </c>
      <c r="L5" s="40"/>
      <c r="M5" s="39" t="str">
        <f>IF(N5="","",IF(N5&gt;D10,"○","●"))</f>
        <v/>
      </c>
      <c r="N5" s="76"/>
      <c r="O5" s="66"/>
      <c r="P5" s="73">
        <f>R5*2+S5*1+T5*(-1)</f>
        <v>6</v>
      </c>
      <c r="Q5" s="110">
        <f>RANK(P5:P9,P5:P9)</f>
        <v>1</v>
      </c>
      <c r="R5" s="36">
        <f t="shared" ref="R5:R9" si="0">COUNTIF(C5:N5,"○")</f>
        <v>3</v>
      </c>
      <c r="S5" s="36">
        <f t="shared" ref="S5:S9" si="1">COUNTIF(C5:N5,"●")</f>
        <v>0</v>
      </c>
      <c r="T5" s="36">
        <f t="shared" ref="T5:T9" si="2">COUNTIF(C5:N5,"●●")</f>
        <v>0</v>
      </c>
      <c r="U5" s="113" t="s">
        <v>113</v>
      </c>
      <c r="V5" s="41" t="s">
        <v>62</v>
      </c>
      <c r="W5" s="41" t="s">
        <v>73</v>
      </c>
      <c r="X5" s="41" t="s">
        <v>34</v>
      </c>
      <c r="Y5" s="42" t="s">
        <v>81</v>
      </c>
      <c r="Z5" s="43" t="s">
        <v>235</v>
      </c>
    </row>
    <row r="6" spans="2:26" ht="30" customHeight="1" x14ac:dyDescent="0.35">
      <c r="B6" s="72" t="str">
        <f>E4</f>
        <v>日本生命</v>
      </c>
      <c r="C6" s="39" t="s">
        <v>165</v>
      </c>
      <c r="D6" s="40">
        <v>0</v>
      </c>
      <c r="E6" s="142"/>
      <c r="F6" s="143"/>
      <c r="G6" s="39" t="s">
        <v>14</v>
      </c>
      <c r="H6" s="40">
        <v>0</v>
      </c>
      <c r="I6" s="39" t="s">
        <v>165</v>
      </c>
      <c r="J6" s="40">
        <v>0</v>
      </c>
      <c r="K6" s="39" t="str">
        <f>IF(L6="","",IF(L6&gt;F9,"○","●"))</f>
        <v/>
      </c>
      <c r="L6" s="40"/>
      <c r="M6" s="39" t="str">
        <f>IF(N6="","",IF(N6&gt;F10,"○","●"))</f>
        <v/>
      </c>
      <c r="N6" s="76"/>
      <c r="O6" s="66"/>
      <c r="P6" s="66">
        <f>R6*2+S6*1+T6*(-1)</f>
        <v>-3</v>
      </c>
      <c r="Q6" s="59">
        <f>RANK(P5:P9,P5:P9)</f>
        <v>4</v>
      </c>
      <c r="R6" s="36">
        <f t="shared" si="0"/>
        <v>0</v>
      </c>
      <c r="S6" s="36">
        <f t="shared" si="1"/>
        <v>0</v>
      </c>
      <c r="T6" s="36">
        <f t="shared" si="2"/>
        <v>3</v>
      </c>
      <c r="U6" s="83" t="s">
        <v>114</v>
      </c>
      <c r="V6" s="41" t="s">
        <v>93</v>
      </c>
      <c r="W6" s="44" t="s">
        <v>23</v>
      </c>
      <c r="X6" s="41" t="s">
        <v>66</v>
      </c>
      <c r="Y6" s="45" t="s">
        <v>94</v>
      </c>
      <c r="Z6" s="46" t="s">
        <v>234</v>
      </c>
    </row>
    <row r="7" spans="2:26" ht="30" customHeight="1" x14ac:dyDescent="0.35">
      <c r="B7" s="72" t="str">
        <f>G4</f>
        <v>ＯＡＳＩＳ</v>
      </c>
      <c r="C7" s="39" t="str">
        <f>IF(D7="","",IF(D7&gt;H5,"○","●"))</f>
        <v>●</v>
      </c>
      <c r="D7" s="40">
        <v>58</v>
      </c>
      <c r="E7" s="39" t="str">
        <f>IF(F7="","",IF(F7&gt;H6,"○","●"))</f>
        <v>○</v>
      </c>
      <c r="F7" s="40">
        <v>20</v>
      </c>
      <c r="G7" s="142"/>
      <c r="H7" s="143"/>
      <c r="I7" s="39" t="str">
        <f>IF(J7="","",IF(J7&gt;H8,"○","●"))</f>
        <v>○</v>
      </c>
      <c r="J7" s="40">
        <v>66</v>
      </c>
      <c r="K7" s="39" t="str">
        <f>IF(L7="","",IF(L7&gt;H9,"○","●"))</f>
        <v/>
      </c>
      <c r="L7" s="40"/>
      <c r="M7" s="39" t="str">
        <f>IF(N7="","",IF(N7&gt;H10,"○","●"))</f>
        <v/>
      </c>
      <c r="N7" s="76"/>
      <c r="O7" s="66"/>
      <c r="P7" s="66">
        <f>R7*2+S7*1+T7*(-1)</f>
        <v>5</v>
      </c>
      <c r="Q7" s="78">
        <f>RANK(P5:P9,P5:P9)</f>
        <v>2</v>
      </c>
      <c r="R7" s="36">
        <f t="shared" si="0"/>
        <v>2</v>
      </c>
      <c r="S7" s="36">
        <f t="shared" si="1"/>
        <v>1</v>
      </c>
      <c r="T7" s="36">
        <f t="shared" si="2"/>
        <v>0</v>
      </c>
      <c r="U7" s="83" t="s">
        <v>115</v>
      </c>
      <c r="V7" s="41" t="s">
        <v>2</v>
      </c>
      <c r="W7" s="44" t="s">
        <v>86</v>
      </c>
      <c r="X7" s="41" t="s">
        <v>88</v>
      </c>
      <c r="Y7" s="45" t="s">
        <v>63</v>
      </c>
      <c r="Z7" s="46" t="s">
        <v>234</v>
      </c>
    </row>
    <row r="8" spans="2:26" ht="30" customHeight="1" x14ac:dyDescent="0.35">
      <c r="B8" s="79" t="str">
        <f>I4</f>
        <v>ミズノ</v>
      </c>
      <c r="C8" s="39" t="str">
        <f>IF(D8="","",IF(D8&gt;J5,"○","●"))</f>
        <v>●</v>
      </c>
      <c r="D8" s="40">
        <v>35</v>
      </c>
      <c r="E8" s="39" t="str">
        <f>IF(F8="","",IF(F8&gt;J6,"○","●"))</f>
        <v>○</v>
      </c>
      <c r="F8" s="40">
        <v>20</v>
      </c>
      <c r="G8" s="39" t="str">
        <f>IF(H8="","",IF(H8&gt;J7,"○","●"))</f>
        <v>●</v>
      </c>
      <c r="H8" s="40">
        <v>59</v>
      </c>
      <c r="I8" s="142"/>
      <c r="J8" s="143"/>
      <c r="K8" s="39" t="str">
        <f>IF(L8="","",IF(L8&gt;J9,"○","●"))</f>
        <v/>
      </c>
      <c r="L8" s="40"/>
      <c r="M8" s="39"/>
      <c r="N8" s="76"/>
      <c r="O8" s="66"/>
      <c r="P8" s="66">
        <f>R8*2+S8*1+T8*(-1)</f>
        <v>4</v>
      </c>
      <c r="Q8" s="78">
        <f>RANK(P5:P9,P5:P9)</f>
        <v>3</v>
      </c>
      <c r="R8" s="36">
        <f t="shared" si="0"/>
        <v>1</v>
      </c>
      <c r="S8" s="36">
        <f t="shared" si="1"/>
        <v>2</v>
      </c>
      <c r="T8" s="36">
        <f t="shared" si="2"/>
        <v>0</v>
      </c>
      <c r="U8" s="83" t="s">
        <v>116</v>
      </c>
      <c r="V8" s="44" t="s">
        <v>95</v>
      </c>
      <c r="W8" s="41" t="s">
        <v>72</v>
      </c>
      <c r="X8" s="41" t="s">
        <v>61</v>
      </c>
      <c r="Y8" s="45" t="s">
        <v>41</v>
      </c>
      <c r="Z8" s="46" t="s">
        <v>234</v>
      </c>
    </row>
    <row r="9" spans="2:26" ht="30" hidden="1" customHeight="1" x14ac:dyDescent="0.35">
      <c r="B9" s="72" t="str">
        <f>K4</f>
        <v>-</v>
      </c>
      <c r="C9" s="74" t="str">
        <f>IF(D9="","",IF(D9&gt;L5,"○","●"))</f>
        <v/>
      </c>
      <c r="D9" s="75"/>
      <c r="E9" s="74" t="str">
        <f>IF(F9="","",IF(F9&gt;L6,"○","●"))</f>
        <v/>
      </c>
      <c r="F9" s="75"/>
      <c r="G9" s="74" t="str">
        <f>IF(H9="","",IF(H9&gt;L7,"○","●"))</f>
        <v/>
      </c>
      <c r="H9" s="75"/>
      <c r="I9" s="74" t="str">
        <f>IF(J9="","",IF(J9&gt;L8,"○","●"))</f>
        <v/>
      </c>
      <c r="J9" s="75"/>
      <c r="K9" s="142"/>
      <c r="L9" s="143"/>
      <c r="M9" s="74" t="str">
        <f>IF(N9="","",IF(N9&gt;L10,"○","●"))</f>
        <v/>
      </c>
      <c r="N9" s="80"/>
      <c r="O9" s="73"/>
      <c r="P9" s="73"/>
      <c r="Q9" s="78" t="e">
        <f>RANK(P5:P9,P5:P9)</f>
        <v>#N/A</v>
      </c>
      <c r="R9" s="36">
        <f t="shared" si="0"/>
        <v>0</v>
      </c>
      <c r="S9" s="36">
        <f t="shared" si="1"/>
        <v>0</v>
      </c>
      <c r="T9" s="36">
        <f t="shared" si="2"/>
        <v>0</v>
      </c>
      <c r="U9" s="83"/>
      <c r="V9" s="44"/>
      <c r="W9" s="41"/>
      <c r="X9" s="41"/>
      <c r="Y9" s="45"/>
      <c r="Z9" s="46"/>
    </row>
    <row r="10" spans="2:26" ht="30" customHeight="1" x14ac:dyDescent="0.45">
      <c r="B10" s="24" t="str">
        <f>U6</f>
        <v>い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U10" s="84" t="s">
        <v>117</v>
      </c>
      <c r="V10" s="41" t="s">
        <v>56</v>
      </c>
      <c r="W10" s="44" t="s">
        <v>79</v>
      </c>
      <c r="X10" s="44" t="s">
        <v>69</v>
      </c>
      <c r="Y10" s="42" t="s">
        <v>236</v>
      </c>
      <c r="Z10" s="43" t="s">
        <v>234</v>
      </c>
    </row>
    <row r="11" spans="2:26" ht="30" customHeight="1" x14ac:dyDescent="0.35">
      <c r="B11" s="79"/>
      <c r="C11" s="144" t="str">
        <f>V6</f>
        <v>DaRaKe</v>
      </c>
      <c r="D11" s="145"/>
      <c r="E11" s="144" t="str">
        <f>W6</f>
        <v>Ａｒｅｓ</v>
      </c>
      <c r="F11" s="145"/>
      <c r="G11" s="144" t="str">
        <f>X6</f>
        <v>SAMURAI</v>
      </c>
      <c r="H11" s="145"/>
      <c r="I11" s="140" t="str">
        <f>Y6</f>
        <v>三井化学</v>
      </c>
      <c r="J11" s="146"/>
      <c r="K11" s="140" t="str">
        <f>Z6</f>
        <v>-</v>
      </c>
      <c r="L11" s="146"/>
      <c r="M11" s="140" t="e">
        <f>#REF!</f>
        <v>#REF!</v>
      </c>
      <c r="N11" s="141"/>
      <c r="O11" s="41" t="s">
        <v>0</v>
      </c>
      <c r="P11" s="41" t="s">
        <v>1</v>
      </c>
      <c r="Q11" s="81" t="s">
        <v>7</v>
      </c>
      <c r="U11" s="83" t="s">
        <v>118</v>
      </c>
      <c r="V11" s="41" t="s">
        <v>39</v>
      </c>
      <c r="W11" s="41" t="s">
        <v>26</v>
      </c>
      <c r="X11" s="41" t="s">
        <v>96</v>
      </c>
      <c r="Y11" s="49" t="s">
        <v>97</v>
      </c>
      <c r="Z11" s="50" t="s">
        <v>234</v>
      </c>
    </row>
    <row r="12" spans="2:26" ht="30" customHeight="1" x14ac:dyDescent="0.35">
      <c r="B12" s="111" t="str">
        <f>C11</f>
        <v>DaRaKe</v>
      </c>
      <c r="C12" s="142"/>
      <c r="D12" s="143"/>
      <c r="E12" s="39" t="str">
        <f>IF(F12="","",IF(F12&gt;D13,"○","●"))</f>
        <v>○</v>
      </c>
      <c r="F12" s="40">
        <v>48</v>
      </c>
      <c r="G12" s="39" t="str">
        <f>IF(H12="","",IF(H12&gt;D14,"○","●"))</f>
        <v>○</v>
      </c>
      <c r="H12" s="40">
        <v>67</v>
      </c>
      <c r="I12" s="39" t="str">
        <f>IF(J12="","",IF(J12&gt;D15,"○","●"))</f>
        <v>○</v>
      </c>
      <c r="J12" s="40">
        <v>96</v>
      </c>
      <c r="K12" s="39" t="str">
        <f>IF(L12="","",IF(L12&gt;D16,"○","●"))</f>
        <v/>
      </c>
      <c r="L12" s="40"/>
      <c r="M12" s="39" t="str">
        <f>IF(N12="","",IF(N12&gt;#REF!,"○","●"))</f>
        <v/>
      </c>
      <c r="N12" s="76"/>
      <c r="O12" s="66"/>
      <c r="P12" s="73">
        <f>R12*2+S12*1+T12*(-1)</f>
        <v>6</v>
      </c>
      <c r="Q12" s="110">
        <f>RANK(P12:P16,P12:P16)</f>
        <v>1</v>
      </c>
      <c r="R12" s="36">
        <f t="shared" ref="R12:R16" si="3">COUNTIF(C12:N12,"○")</f>
        <v>3</v>
      </c>
      <c r="S12" s="36">
        <f t="shared" ref="S12:S16" si="4">COUNTIF(C12:N12,"●")</f>
        <v>0</v>
      </c>
      <c r="T12" s="36">
        <f t="shared" ref="T12:T16" si="5">COUNTIF(C12:N12,"●●")</f>
        <v>0</v>
      </c>
      <c r="U12" s="83" t="s">
        <v>119</v>
      </c>
      <c r="V12" s="51" t="s">
        <v>58</v>
      </c>
      <c r="W12" s="41" t="s">
        <v>65</v>
      </c>
      <c r="X12" s="41" t="s">
        <v>111</v>
      </c>
      <c r="Y12" s="42" t="s">
        <v>83</v>
      </c>
      <c r="Z12" s="43" t="s">
        <v>234</v>
      </c>
    </row>
    <row r="13" spans="2:26" ht="30" customHeight="1" x14ac:dyDescent="0.35">
      <c r="B13" s="72" t="str">
        <f>E11</f>
        <v>Ａｒｅｓ</v>
      </c>
      <c r="C13" s="39" t="str">
        <f>IF(D13="","",IF(D13&gt;F12,"○","●"))</f>
        <v>●</v>
      </c>
      <c r="D13" s="40">
        <v>32</v>
      </c>
      <c r="E13" s="142"/>
      <c r="F13" s="143"/>
      <c r="G13" s="39" t="str">
        <f>IF(H13="","",IF(H13&gt;F14,"○","●"))</f>
        <v>●</v>
      </c>
      <c r="H13" s="40">
        <v>45</v>
      </c>
      <c r="I13" s="39" t="str">
        <f>IF(J13="","",IF(J13&gt;F15,"○","●"))</f>
        <v>○</v>
      </c>
      <c r="J13" s="40">
        <v>20</v>
      </c>
      <c r="K13" s="39" t="str">
        <f>IF(L13="","",IF(L13&gt;F16,"○","●"))</f>
        <v/>
      </c>
      <c r="L13" s="40"/>
      <c r="M13" s="39" t="str">
        <f>IF(N13="","",IF(N13&gt;#REF!,"○","●"))</f>
        <v/>
      </c>
      <c r="N13" s="76"/>
      <c r="O13" s="66"/>
      <c r="P13" s="66">
        <f>R13*2+S13*1+T13*(-1)</f>
        <v>4</v>
      </c>
      <c r="Q13" s="59">
        <f>RANK(P12:P16,P12:P16)</f>
        <v>3</v>
      </c>
      <c r="R13" s="36">
        <f t="shared" si="3"/>
        <v>1</v>
      </c>
      <c r="S13" s="36">
        <f t="shared" si="4"/>
        <v>2</v>
      </c>
      <c r="T13" s="36">
        <f t="shared" si="5"/>
        <v>0</v>
      </c>
      <c r="U13" s="113" t="s">
        <v>120</v>
      </c>
      <c r="V13" s="48" t="s">
        <v>89</v>
      </c>
      <c r="W13" s="48" t="s">
        <v>37</v>
      </c>
      <c r="X13" s="47" t="s">
        <v>5</v>
      </c>
      <c r="Y13" s="42" t="s">
        <v>9</v>
      </c>
      <c r="Z13" s="43" t="s">
        <v>234</v>
      </c>
    </row>
    <row r="14" spans="2:26" ht="30" customHeight="1" x14ac:dyDescent="0.35">
      <c r="B14" s="72" t="str">
        <f>G11</f>
        <v>SAMURAI</v>
      </c>
      <c r="C14" s="39" t="str">
        <f>IF(D14="","",IF(D14&gt;H12,"○","●"))</f>
        <v>●</v>
      </c>
      <c r="D14" s="40">
        <v>63</v>
      </c>
      <c r="E14" s="39" t="str">
        <f>IF(F14="","",IF(F14&gt;H13,"○","●"))</f>
        <v>○</v>
      </c>
      <c r="F14" s="40">
        <v>49</v>
      </c>
      <c r="G14" s="142"/>
      <c r="H14" s="143"/>
      <c r="I14" s="39" t="str">
        <f>IF(J14="","",IF(J14&gt;H15,"○","●"))</f>
        <v>○</v>
      </c>
      <c r="J14" s="40">
        <v>57</v>
      </c>
      <c r="K14" s="39" t="str">
        <f>IF(L14="","",IF(L14&gt;H16,"○","●"))</f>
        <v/>
      </c>
      <c r="L14" s="40"/>
      <c r="M14" s="39" t="str">
        <f>IF(N14="","",IF(N14&gt;#REF!,"○","●"))</f>
        <v/>
      </c>
      <c r="N14" s="76"/>
      <c r="O14" s="66"/>
      <c r="P14" s="66">
        <f>R14*2+S14*1+T14*(-1)</f>
        <v>5</v>
      </c>
      <c r="Q14" s="78">
        <f>RANK(P12:P16,P12:P16)</f>
        <v>2</v>
      </c>
      <c r="R14" s="36">
        <f t="shared" si="3"/>
        <v>2</v>
      </c>
      <c r="S14" s="36">
        <f t="shared" si="4"/>
        <v>1</v>
      </c>
      <c r="T14" s="36">
        <f t="shared" si="5"/>
        <v>0</v>
      </c>
      <c r="U14" s="83" t="s">
        <v>121</v>
      </c>
      <c r="V14" s="48" t="s">
        <v>98</v>
      </c>
      <c r="W14" s="48" t="s">
        <v>60</v>
      </c>
      <c r="X14" s="47" t="s">
        <v>70</v>
      </c>
      <c r="Y14" s="42" t="s">
        <v>68</v>
      </c>
      <c r="Z14" s="43" t="s">
        <v>234</v>
      </c>
    </row>
    <row r="15" spans="2:26" ht="30" customHeight="1" x14ac:dyDescent="0.35">
      <c r="B15" s="79" t="str">
        <f>I11</f>
        <v>三井化学</v>
      </c>
      <c r="C15" s="39" t="str">
        <f>IF(D15="","",IF(D15&gt;J12,"○","●"))</f>
        <v>●</v>
      </c>
      <c r="D15" s="40">
        <v>47</v>
      </c>
      <c r="E15" s="39" t="s">
        <v>165</v>
      </c>
      <c r="F15" s="40">
        <v>0</v>
      </c>
      <c r="G15" s="39" t="str">
        <f>IF(H15="","",IF(H15&gt;J14,"○","●"))</f>
        <v>●</v>
      </c>
      <c r="H15" s="40">
        <v>42</v>
      </c>
      <c r="I15" s="142"/>
      <c r="J15" s="143"/>
      <c r="K15" s="39" t="str">
        <f>IF(L15="","",IF(L15&gt;J16,"○","●"))</f>
        <v/>
      </c>
      <c r="L15" s="40"/>
      <c r="M15" s="39" t="str">
        <f>IF(N15="","",IF(N15&gt;#REF!,"○","●"))</f>
        <v/>
      </c>
      <c r="N15" s="76"/>
      <c r="O15" s="66"/>
      <c r="P15" s="66">
        <f>R15*2+S15*1+T15*(-1)</f>
        <v>1</v>
      </c>
      <c r="Q15" s="78">
        <f>RANK(P12:P16,P12:P16)</f>
        <v>4</v>
      </c>
      <c r="R15" s="36">
        <f t="shared" si="3"/>
        <v>0</v>
      </c>
      <c r="S15" s="36">
        <f t="shared" si="4"/>
        <v>2</v>
      </c>
      <c r="T15" s="36">
        <f t="shared" si="5"/>
        <v>1</v>
      </c>
      <c r="U15" s="84" t="s">
        <v>78</v>
      </c>
      <c r="V15" s="48" t="s">
        <v>59</v>
      </c>
      <c r="W15" s="48" t="s">
        <v>11</v>
      </c>
      <c r="X15" s="47" t="s">
        <v>99</v>
      </c>
      <c r="Y15" s="42" t="s">
        <v>100</v>
      </c>
      <c r="Z15" s="43" t="s">
        <v>234</v>
      </c>
    </row>
    <row r="16" spans="2:26" ht="30" hidden="1" customHeight="1" x14ac:dyDescent="0.35">
      <c r="B16" s="79" t="str">
        <f>K11</f>
        <v>-</v>
      </c>
      <c r="C16" s="74" t="str">
        <f>IF(D16="","",IF(D16&gt;L12,"○","●"))</f>
        <v/>
      </c>
      <c r="D16" s="75"/>
      <c r="E16" s="74" t="str">
        <f>IF(F16="","",IF(F16&gt;L13,"○","●"))</f>
        <v/>
      </c>
      <c r="F16" s="75"/>
      <c r="G16" s="74" t="str">
        <f>IF(H16="","",IF(H16&gt;L14,"○","●"))</f>
        <v/>
      </c>
      <c r="H16" s="75"/>
      <c r="I16" s="74" t="str">
        <f>IF(J16="","",IF(J16&gt;L15,"○","●"))</f>
        <v/>
      </c>
      <c r="J16" s="75"/>
      <c r="K16" s="142"/>
      <c r="L16" s="143"/>
      <c r="M16" s="74" t="str">
        <f>IF(N16="","",IF(N16&gt;#REF!,"○","●"))</f>
        <v/>
      </c>
      <c r="N16" s="80"/>
      <c r="O16" s="73"/>
      <c r="P16" s="73"/>
      <c r="Q16" s="78" t="e">
        <f>RANK(P12:P16,P12:P16)</f>
        <v>#N/A</v>
      </c>
      <c r="R16" s="36">
        <f t="shared" si="3"/>
        <v>0</v>
      </c>
      <c r="S16" s="36">
        <f t="shared" si="4"/>
        <v>0</v>
      </c>
      <c r="T16" s="36">
        <f t="shared" si="5"/>
        <v>0</v>
      </c>
      <c r="U16" s="84"/>
      <c r="V16" s="48"/>
      <c r="W16" s="48"/>
      <c r="X16" s="47"/>
      <c r="Y16" s="42"/>
      <c r="Z16" s="43"/>
    </row>
    <row r="17" spans="1:26" ht="30" customHeight="1" x14ac:dyDescent="0.45">
      <c r="B17" s="24" t="str">
        <f>U7</f>
        <v>う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R17" s="36"/>
      <c r="S17" s="36"/>
      <c r="T17" s="36"/>
      <c r="U17" s="83" t="s">
        <v>122</v>
      </c>
      <c r="V17" s="41" t="s">
        <v>101</v>
      </c>
      <c r="W17" s="41" t="s">
        <v>87</v>
      </c>
      <c r="X17" s="41" t="s">
        <v>112</v>
      </c>
      <c r="Y17" s="42" t="s">
        <v>49</v>
      </c>
      <c r="Z17" s="43" t="s">
        <v>234</v>
      </c>
    </row>
    <row r="18" spans="1:26" ht="30" customHeight="1" x14ac:dyDescent="0.35">
      <c r="B18" s="79"/>
      <c r="C18" s="144" t="str">
        <f>V7</f>
        <v>銀籠クラブ</v>
      </c>
      <c r="D18" s="145"/>
      <c r="E18" s="144" t="str">
        <f>W7</f>
        <v>ラッシングバニーズ</v>
      </c>
      <c r="F18" s="145"/>
      <c r="G18" s="144" t="str">
        <f>X7</f>
        <v>パナソニックLS</v>
      </c>
      <c r="H18" s="145"/>
      <c r="I18" s="140" t="str">
        <f>Y7</f>
        <v>東京海上日動火災保険</v>
      </c>
      <c r="J18" s="146"/>
      <c r="K18" s="140" t="str">
        <f>Z7</f>
        <v>-</v>
      </c>
      <c r="L18" s="146"/>
      <c r="M18" s="140" t="e">
        <f>#REF!</f>
        <v>#REF!</v>
      </c>
      <c r="N18" s="141"/>
      <c r="O18" s="71" t="s">
        <v>0</v>
      </c>
      <c r="P18" s="71" t="s">
        <v>1</v>
      </c>
      <c r="Q18" s="77" t="s">
        <v>7</v>
      </c>
      <c r="U18" s="83" t="s">
        <v>123</v>
      </c>
      <c r="V18" s="41" t="s">
        <v>54</v>
      </c>
      <c r="W18" s="41" t="s">
        <v>33</v>
      </c>
      <c r="X18" s="41" t="s">
        <v>102</v>
      </c>
      <c r="Y18" s="42" t="s">
        <v>40</v>
      </c>
      <c r="Z18" s="43" t="s">
        <v>234</v>
      </c>
    </row>
    <row r="19" spans="1:26" ht="30" customHeight="1" x14ac:dyDescent="0.35">
      <c r="B19" s="72" t="str">
        <f>C18</f>
        <v>銀籠クラブ</v>
      </c>
      <c r="C19" s="142"/>
      <c r="D19" s="143"/>
      <c r="E19" s="39" t="str">
        <f>IF(F19="","",IF(F19&gt;D20,"○","●"))</f>
        <v>●</v>
      </c>
      <c r="F19" s="40">
        <v>61</v>
      </c>
      <c r="G19" s="39" t="str">
        <f>IF(H19="","",IF(H19&gt;D21,"○","●"))</f>
        <v>●</v>
      </c>
      <c r="H19" s="40">
        <v>52</v>
      </c>
      <c r="I19" s="39" t="str">
        <f>IF(J19="","",IF(J19&gt;D22,"○","●"))</f>
        <v>○</v>
      </c>
      <c r="J19" s="40">
        <v>20</v>
      </c>
      <c r="K19" s="39" t="str">
        <f>IF(L19="","",IF(L19&gt;D23,"○","●"))</f>
        <v/>
      </c>
      <c r="L19" s="40"/>
      <c r="M19" s="39" t="str">
        <f>IF(N19="","",IF(N19&gt;D24,"○","●"))</f>
        <v/>
      </c>
      <c r="N19" s="76"/>
      <c r="O19" s="66"/>
      <c r="P19" s="73">
        <f>R19*2+S19*1+T19*(-1)</f>
        <v>4</v>
      </c>
      <c r="Q19" s="78">
        <f>RANK(P19:P23,P19:P23)</f>
        <v>3</v>
      </c>
      <c r="R19" s="36">
        <f>COUNTIF(C19:N19,"○")</f>
        <v>1</v>
      </c>
      <c r="S19" s="36">
        <f>COUNTIF(C19:N19,"●")</f>
        <v>2</v>
      </c>
      <c r="T19" s="36">
        <f>COUNTIF(C19:N19,"●●")</f>
        <v>0</v>
      </c>
      <c r="U19" s="83" t="s">
        <v>124</v>
      </c>
      <c r="V19" s="41" t="s">
        <v>36</v>
      </c>
      <c r="W19" s="41" t="s">
        <v>64</v>
      </c>
      <c r="X19" s="41" t="s">
        <v>6</v>
      </c>
      <c r="Y19" s="42" t="s">
        <v>38</v>
      </c>
      <c r="Z19" s="43" t="s">
        <v>234</v>
      </c>
    </row>
    <row r="20" spans="1:26" ht="30" customHeight="1" x14ac:dyDescent="0.35">
      <c r="B20" s="72" t="str">
        <f>E18</f>
        <v>ラッシングバニーズ</v>
      </c>
      <c r="C20" s="39" t="str">
        <f>IF(D20="","",IF(D20&gt;F19,"○","●"))</f>
        <v>○</v>
      </c>
      <c r="D20" s="40">
        <v>65</v>
      </c>
      <c r="E20" s="142"/>
      <c r="F20" s="143"/>
      <c r="G20" s="39" t="str">
        <f>IF(H20="","",IF(H20&gt;F21,"○","●"))</f>
        <v>●</v>
      </c>
      <c r="H20" s="40">
        <v>62</v>
      </c>
      <c r="I20" s="39" t="str">
        <f>IF(J20="","",IF(J20&gt;F22,"○","●"))</f>
        <v>○</v>
      </c>
      <c r="J20" s="40">
        <v>20</v>
      </c>
      <c r="K20" s="39" t="str">
        <f>IF(L20="","",IF(L20&gt;F23,"○","●"))</f>
        <v/>
      </c>
      <c r="L20" s="40"/>
      <c r="M20" s="39" t="str">
        <f>IF(N20="","",IF(N20&gt;F24,"○","●"))</f>
        <v/>
      </c>
      <c r="N20" s="76"/>
      <c r="O20" s="66"/>
      <c r="P20" s="66">
        <f>R20*2+S20*1+T20*(-1)</f>
        <v>5</v>
      </c>
      <c r="Q20" s="59">
        <f>RANK(P19:P23,P19:P23)</f>
        <v>2</v>
      </c>
      <c r="R20" s="36">
        <f>COUNTIF(C20:N20,"○")</f>
        <v>2</v>
      </c>
      <c r="S20" s="36">
        <f>COUNTIF(C20:N20,"●")</f>
        <v>1</v>
      </c>
      <c r="T20" s="36">
        <f>COUNTIF(C20:N20,"●●")</f>
        <v>0</v>
      </c>
      <c r="U20" s="83" t="s">
        <v>125</v>
      </c>
      <c r="V20" s="41" t="s">
        <v>103</v>
      </c>
      <c r="W20" s="41" t="s">
        <v>12</v>
      </c>
      <c r="X20" s="41" t="s">
        <v>104</v>
      </c>
      <c r="Y20" s="42" t="s">
        <v>82</v>
      </c>
      <c r="Z20" s="43" t="s">
        <v>234</v>
      </c>
    </row>
    <row r="21" spans="1:26" ht="30" customHeight="1" x14ac:dyDescent="0.35">
      <c r="B21" s="111" t="str">
        <f>G18</f>
        <v>パナソニックLS</v>
      </c>
      <c r="C21" s="39" t="str">
        <f>IF(D21="","",IF(D21&gt;H19,"○","●"))</f>
        <v>○</v>
      </c>
      <c r="D21" s="40">
        <v>54</v>
      </c>
      <c r="E21" s="39" t="str">
        <f>IF(F21="","",IF(F21&gt;H20,"○","●"))</f>
        <v>○</v>
      </c>
      <c r="F21" s="40">
        <v>65</v>
      </c>
      <c r="G21" s="142"/>
      <c r="H21" s="143"/>
      <c r="I21" s="39" t="str">
        <f>IF(J21="","",IF(J21&gt;H22,"○","●"))</f>
        <v>○</v>
      </c>
      <c r="J21" s="40">
        <v>20</v>
      </c>
      <c r="K21" s="39" t="str">
        <f>IF(L21="","",IF(L21&gt;H23,"○","●"))</f>
        <v/>
      </c>
      <c r="L21" s="40"/>
      <c r="M21" s="39" t="str">
        <f>IF(N21="","",IF(N21&gt;H24,"○","●"))</f>
        <v/>
      </c>
      <c r="N21" s="76"/>
      <c r="O21" s="66"/>
      <c r="P21" s="66">
        <f>R21*2+S21*1+T21*(-1)</f>
        <v>6</v>
      </c>
      <c r="Q21" s="110">
        <f>RANK(P19:P23,P19:P23)</f>
        <v>1</v>
      </c>
      <c r="R21" s="36">
        <f>COUNTIF(C21:N21,"○")</f>
        <v>3</v>
      </c>
      <c r="S21" s="36">
        <f>COUNTIF(C21:N21,"●")</f>
        <v>0</v>
      </c>
      <c r="T21" s="36">
        <f>COUNTIF(C21:N21,"●●")</f>
        <v>0</v>
      </c>
      <c r="U21" s="83" t="s">
        <v>126</v>
      </c>
      <c r="V21" s="41" t="s">
        <v>24</v>
      </c>
      <c r="W21" s="41" t="s">
        <v>105</v>
      </c>
      <c r="X21" s="41" t="s">
        <v>67</v>
      </c>
      <c r="Y21" s="42" t="s">
        <v>52</v>
      </c>
      <c r="Z21" s="43" t="s">
        <v>234</v>
      </c>
    </row>
    <row r="22" spans="1:26" ht="30" customHeight="1" x14ac:dyDescent="0.35">
      <c r="B22" s="79" t="str">
        <f>I18</f>
        <v>東京海上日動火災保険</v>
      </c>
      <c r="C22" s="39" t="s">
        <v>14</v>
      </c>
      <c r="D22" s="40">
        <v>0</v>
      </c>
      <c r="E22" s="39" t="s">
        <v>14</v>
      </c>
      <c r="F22" s="40">
        <v>0</v>
      </c>
      <c r="G22" s="39" t="s">
        <v>164</v>
      </c>
      <c r="H22" s="40">
        <v>0</v>
      </c>
      <c r="I22" s="142"/>
      <c r="J22" s="143"/>
      <c r="K22" s="39" t="str">
        <f>IF(L22="","",IF(L22&gt;J23,"○","●"))</f>
        <v/>
      </c>
      <c r="L22" s="40"/>
      <c r="M22" s="39" t="str">
        <f>IF(N22="","",IF(N22&gt;J24,"○","●"))</f>
        <v/>
      </c>
      <c r="N22" s="76"/>
      <c r="O22" s="66"/>
      <c r="P22" s="66">
        <f>R22*2+S22*1+T22*(-1)</f>
        <v>-3</v>
      </c>
      <c r="Q22" s="78">
        <f>RANK(P19:P23,P19:P23)</f>
        <v>4</v>
      </c>
      <c r="R22" s="36">
        <f>COUNTIF(C22:N22,"○")</f>
        <v>0</v>
      </c>
      <c r="S22" s="36">
        <f>COUNTIF(C22:N22,"●")</f>
        <v>0</v>
      </c>
      <c r="T22" s="36">
        <f>COUNTIF(C22:N22,"●●")</f>
        <v>3</v>
      </c>
      <c r="U22" s="84" t="s">
        <v>127</v>
      </c>
      <c r="V22" s="41" t="s">
        <v>35</v>
      </c>
      <c r="W22" s="41" t="s">
        <v>85</v>
      </c>
      <c r="X22" s="41" t="s">
        <v>106</v>
      </c>
      <c r="Y22" s="42" t="s">
        <v>53</v>
      </c>
      <c r="Z22" s="43" t="s">
        <v>234</v>
      </c>
    </row>
    <row r="23" spans="1:26" ht="30" hidden="1" customHeight="1" x14ac:dyDescent="0.35">
      <c r="B23" s="79" t="str">
        <f>K18</f>
        <v>-</v>
      </c>
      <c r="C23" s="74" t="str">
        <f>IF(D23="","",IF(D23&gt;L19,"○","●"))</f>
        <v/>
      </c>
      <c r="D23" s="75"/>
      <c r="E23" s="74" t="str">
        <f>IF(F23="","",IF(F23&gt;L20,"○","●"))</f>
        <v/>
      </c>
      <c r="F23" s="75"/>
      <c r="G23" s="74" t="str">
        <f>IF(H23="","",IF(H23&gt;L21,"○","●"))</f>
        <v/>
      </c>
      <c r="H23" s="75"/>
      <c r="I23" s="74" t="str">
        <f>IF(J23="","",IF(J23&gt;L22,"○","●"))</f>
        <v/>
      </c>
      <c r="J23" s="75"/>
      <c r="K23" s="142"/>
      <c r="L23" s="143"/>
      <c r="M23" s="74" t="str">
        <f>IF(N23="","",IF(N23&gt;L24,"○","●"))</f>
        <v/>
      </c>
      <c r="N23" s="80"/>
      <c r="O23" s="73"/>
      <c r="P23" s="73"/>
      <c r="Q23" s="78" t="e">
        <f>RANK(P19:P23,P19:P23)</f>
        <v>#N/A</v>
      </c>
      <c r="R23" s="36">
        <f>COUNTIF(C23:N23,"○")</f>
        <v>0</v>
      </c>
      <c r="S23" s="36">
        <f>COUNTIF(C23:N23,"●")</f>
        <v>0</v>
      </c>
      <c r="T23" s="36">
        <f>COUNTIF(C23:N23,"●●")</f>
        <v>0</v>
      </c>
      <c r="U23" s="84"/>
      <c r="V23" s="41"/>
      <c r="W23" s="41"/>
      <c r="X23" s="41"/>
      <c r="Y23" s="42"/>
      <c r="Z23" s="43"/>
    </row>
    <row r="24" spans="1:26" ht="30" customHeight="1" x14ac:dyDescent="0.45">
      <c r="A24" s="52"/>
      <c r="B24" s="53" t="str">
        <f>U8</f>
        <v>え</v>
      </c>
      <c r="C24" s="54"/>
      <c r="D24" s="55"/>
      <c r="E24" s="54"/>
      <c r="F24" s="55"/>
      <c r="G24" s="54"/>
      <c r="H24" s="55"/>
      <c r="I24" s="54"/>
      <c r="J24" s="55"/>
      <c r="K24" s="54"/>
      <c r="L24" s="55"/>
      <c r="M24" s="151"/>
      <c r="N24" s="151"/>
      <c r="O24" s="56"/>
      <c r="P24" s="56"/>
      <c r="Q24" s="56"/>
      <c r="R24" s="57"/>
      <c r="S24" s="57"/>
      <c r="T24" s="57"/>
      <c r="U24" s="84" t="s">
        <v>128</v>
      </c>
      <c r="V24" s="41" t="s">
        <v>57</v>
      </c>
      <c r="W24" s="41" t="s">
        <v>31</v>
      </c>
      <c r="X24" s="41" t="s">
        <v>71</v>
      </c>
      <c r="Y24" s="42" t="s">
        <v>80</v>
      </c>
      <c r="Z24" s="43" t="s">
        <v>234</v>
      </c>
    </row>
    <row r="25" spans="1:26" ht="30" customHeight="1" x14ac:dyDescent="0.35">
      <c r="B25" s="79"/>
      <c r="C25" s="144" t="str">
        <f>'男子2-4部'!V8</f>
        <v>履正社</v>
      </c>
      <c r="D25" s="145"/>
      <c r="E25" s="144" t="str">
        <f>'男子2-4部'!W8</f>
        <v>ONEWAY</v>
      </c>
      <c r="F25" s="145"/>
      <c r="G25" s="144" t="str">
        <f>'男子2-4部'!X8</f>
        <v>CHA ONE</v>
      </c>
      <c r="H25" s="145"/>
      <c r="I25" s="140" t="str">
        <f>'男子2-4部'!Y8</f>
        <v>SaladBall</v>
      </c>
      <c r="J25" s="146"/>
      <c r="K25" s="140" t="str">
        <f>'男子2-4部'!Z8</f>
        <v>-</v>
      </c>
      <c r="L25" s="146"/>
      <c r="M25" s="140" t="e">
        <f>'男子2-4部'!#REF!</f>
        <v>#REF!</v>
      </c>
      <c r="N25" s="141"/>
      <c r="O25" s="41" t="s">
        <v>0</v>
      </c>
      <c r="P25" s="41" t="s">
        <v>1</v>
      </c>
      <c r="Q25" s="81" t="s">
        <v>7</v>
      </c>
      <c r="U25" s="84" t="s">
        <v>129</v>
      </c>
      <c r="V25" s="41" t="s">
        <v>107</v>
      </c>
      <c r="W25" s="41" t="s">
        <v>13</v>
      </c>
      <c r="X25" s="41" t="s">
        <v>108</v>
      </c>
      <c r="Y25" s="42" t="s">
        <v>32</v>
      </c>
      <c r="Z25" s="43" t="s">
        <v>234</v>
      </c>
    </row>
    <row r="26" spans="1:26" ht="30" customHeight="1" x14ac:dyDescent="0.35">
      <c r="B26" s="72" t="str">
        <f>C25</f>
        <v>履正社</v>
      </c>
      <c r="C26" s="142"/>
      <c r="D26" s="143"/>
      <c r="E26" s="39" t="str">
        <f>IF(F26="","",IF(F26&gt;D27,"○","●"))</f>
        <v>○</v>
      </c>
      <c r="F26" s="40">
        <v>86</v>
      </c>
      <c r="G26" s="39" t="str">
        <f>IF(H26="","",IF(H26&gt;D28,"○","●"))</f>
        <v>●</v>
      </c>
      <c r="H26" s="40">
        <v>52</v>
      </c>
      <c r="I26" s="39" t="str">
        <f>IF(J26="","",IF(J26&gt;D29,"○","●"))</f>
        <v>○</v>
      </c>
      <c r="J26" s="40">
        <v>72</v>
      </c>
      <c r="K26" s="39" t="str">
        <f>IF(L26="","",IF(L26&gt;D30,"○","●"))</f>
        <v/>
      </c>
      <c r="L26" s="40"/>
      <c r="M26" s="39" t="str">
        <f>IF(N26="","",IF(N26&gt;D31,"○","●"))</f>
        <v/>
      </c>
      <c r="N26" s="76"/>
      <c r="O26" s="66"/>
      <c r="P26" s="73">
        <f>R26*2+S26*1+T26*(-1)</f>
        <v>5</v>
      </c>
      <c r="Q26" s="78">
        <f>RANK(P26:P30,P26:P30)</f>
        <v>2</v>
      </c>
      <c r="R26" s="36">
        <f>COUNTIF(C26:N26,"○")</f>
        <v>2</v>
      </c>
      <c r="S26" s="36">
        <f>COUNTIF(C26:N26,"●")</f>
        <v>1</v>
      </c>
      <c r="T26" s="36">
        <f>COUNTIF(C26:N26,"●●")</f>
        <v>0</v>
      </c>
      <c r="U26" s="84" t="s">
        <v>130</v>
      </c>
      <c r="V26" s="41" t="s">
        <v>4</v>
      </c>
      <c r="W26" s="41" t="s">
        <v>55</v>
      </c>
      <c r="X26" s="41" t="s">
        <v>84</v>
      </c>
      <c r="Y26" s="42" t="s">
        <v>109</v>
      </c>
      <c r="Z26" s="43" t="s">
        <v>234</v>
      </c>
    </row>
    <row r="27" spans="1:26" ht="30" customHeight="1" thickBot="1" x14ac:dyDescent="0.4">
      <c r="B27" s="72" t="str">
        <f>E25</f>
        <v>ONEWAY</v>
      </c>
      <c r="C27" s="39" t="str">
        <f>IF(D27="","",IF(D27&gt;F26,"○","●"))</f>
        <v>●</v>
      </c>
      <c r="D27" s="40">
        <v>43</v>
      </c>
      <c r="E27" s="142"/>
      <c r="F27" s="143"/>
      <c r="G27" s="39" t="str">
        <f>IF(H27="","",IF(H27&gt;F28,"○","●"))</f>
        <v>●</v>
      </c>
      <c r="H27" s="40">
        <v>50</v>
      </c>
      <c r="I27" s="39" t="str">
        <f>IF(J27="","",IF(J27&gt;F29,"○","●"))</f>
        <v>○</v>
      </c>
      <c r="J27" s="40">
        <v>78</v>
      </c>
      <c r="K27" s="39" t="str">
        <f>IF(L27="","",IF(L27&gt;F30,"○","●"))</f>
        <v/>
      </c>
      <c r="L27" s="40"/>
      <c r="M27" s="39" t="str">
        <f>IF(N27="","",IF(N27&gt;F31,"○","●"))</f>
        <v/>
      </c>
      <c r="N27" s="76"/>
      <c r="O27" s="66"/>
      <c r="P27" s="66">
        <f>R27*2+S27*1+T27*(-1)</f>
        <v>4</v>
      </c>
      <c r="Q27" s="59">
        <f>RANK(P26:P30,P26:P30)</f>
        <v>3</v>
      </c>
      <c r="R27" s="36">
        <f>COUNTIF(C27:N27,"○")</f>
        <v>1</v>
      </c>
      <c r="S27" s="36">
        <f>COUNTIF(C27:N27,"●")</f>
        <v>2</v>
      </c>
      <c r="T27" s="36">
        <f>COUNTIF(C27:N27,"●●")</f>
        <v>0</v>
      </c>
      <c r="U27" s="85" t="s">
        <v>131</v>
      </c>
      <c r="V27" s="41" t="s">
        <v>3</v>
      </c>
      <c r="W27" s="41" t="s">
        <v>10</v>
      </c>
      <c r="X27" s="41" t="s">
        <v>110</v>
      </c>
      <c r="Y27" s="42"/>
      <c r="Z27" s="43" t="s">
        <v>234</v>
      </c>
    </row>
    <row r="28" spans="1:26" ht="30" customHeight="1" x14ac:dyDescent="0.35">
      <c r="B28" s="111" t="str">
        <f>G25</f>
        <v>CHA ONE</v>
      </c>
      <c r="C28" s="39" t="str">
        <f>IF(D28="","",IF(D28&gt;H26,"○","●"))</f>
        <v>○</v>
      </c>
      <c r="D28" s="40">
        <v>53</v>
      </c>
      <c r="E28" s="39" t="str">
        <f>IF(F28="","",IF(F28&gt;H27,"○","●"))</f>
        <v>○</v>
      </c>
      <c r="F28" s="40">
        <v>58</v>
      </c>
      <c r="G28" s="142"/>
      <c r="H28" s="143"/>
      <c r="I28" s="39" t="str">
        <f>IF(J28="","",IF(J28&gt;H29,"○","●"))</f>
        <v>○</v>
      </c>
      <c r="J28" s="40">
        <v>66</v>
      </c>
      <c r="K28" s="39" t="str">
        <f>IF(L28="","",IF(L28&gt;H30,"○","●"))</f>
        <v/>
      </c>
      <c r="L28" s="40"/>
      <c r="M28" s="39" t="str">
        <f>IF(N28="","",IF(N28&gt;H31,"○","●"))</f>
        <v/>
      </c>
      <c r="N28" s="76"/>
      <c r="O28" s="66"/>
      <c r="P28" s="66">
        <f>R28*2+S28*1+T28*(-1)</f>
        <v>6</v>
      </c>
      <c r="Q28" s="110">
        <f>RANK(P26:P30,P26:P30)</f>
        <v>1</v>
      </c>
      <c r="R28" s="36">
        <f>COUNTIF(C28:N28,"○")</f>
        <v>3</v>
      </c>
      <c r="S28" s="36">
        <f>COUNTIF(C28:N28,"●")</f>
        <v>0</v>
      </c>
      <c r="T28" s="36">
        <f>COUNTIF(C28:N28,"●●")</f>
        <v>0</v>
      </c>
    </row>
    <row r="29" spans="1:26" ht="30" customHeight="1" x14ac:dyDescent="0.35">
      <c r="B29" s="79" t="str">
        <f>I25</f>
        <v>SaladBall</v>
      </c>
      <c r="C29" s="39" t="str">
        <f>IF(D29="","",IF(D29&gt;J26,"○","●"))</f>
        <v>●</v>
      </c>
      <c r="D29" s="40">
        <v>39</v>
      </c>
      <c r="E29" s="39" t="str">
        <f>IF(F29="","",IF(F29&gt;J27,"○","●"))</f>
        <v>●</v>
      </c>
      <c r="F29" s="40">
        <v>36</v>
      </c>
      <c r="G29" s="39" t="str">
        <f>IF(H29="","",IF(H29&gt;J28,"○","●"))</f>
        <v>●</v>
      </c>
      <c r="H29" s="40">
        <v>40</v>
      </c>
      <c r="I29" s="142"/>
      <c r="J29" s="143"/>
      <c r="K29" s="39" t="str">
        <f>IF(L29="","",IF(L29&gt;J30,"○","●"))</f>
        <v/>
      </c>
      <c r="L29" s="40"/>
      <c r="M29" s="39" t="str">
        <f>IF(N29="","",IF(N29&gt;J31,"○","●"))</f>
        <v/>
      </c>
      <c r="N29" s="76"/>
      <c r="O29" s="66"/>
      <c r="P29" s="66">
        <f>R29*2+S29*1+T29*(-1)</f>
        <v>3</v>
      </c>
      <c r="Q29" s="78">
        <f>RANK(P26:P30,P26:P30)</f>
        <v>4</v>
      </c>
      <c r="R29" s="36">
        <f>COUNTIF(C29:N29,"○")</f>
        <v>0</v>
      </c>
      <c r="S29" s="36">
        <f>COUNTIF(C29:N29,"●")</f>
        <v>3</v>
      </c>
      <c r="T29" s="36">
        <f>COUNTIF(C29:N29,"●●")</f>
        <v>0</v>
      </c>
    </row>
    <row r="30" spans="1:26" ht="30" hidden="1" customHeight="1" x14ac:dyDescent="0.35">
      <c r="B30" s="72" t="str">
        <f>K25</f>
        <v>-</v>
      </c>
      <c r="C30" s="74" t="str">
        <f>IF(D30="","",IF(D30&gt;L26,"○","●"))</f>
        <v/>
      </c>
      <c r="D30" s="75"/>
      <c r="E30" s="74" t="str">
        <f>IF(F30="","",IF(F30&gt;L27,"○","●"))</f>
        <v/>
      </c>
      <c r="F30" s="75"/>
      <c r="G30" s="74" t="str">
        <f>IF(H30="","",IF(H30&gt;L28,"○","●"))</f>
        <v/>
      </c>
      <c r="H30" s="75"/>
      <c r="I30" s="74" t="str">
        <f>IF(J30="","",IF(J30&gt;L29,"○","●"))</f>
        <v/>
      </c>
      <c r="J30" s="75"/>
      <c r="K30" s="142"/>
      <c r="L30" s="143"/>
      <c r="M30" s="74" t="str">
        <f>IF(N30="","",IF(N30&gt;L31,"○","●"))</f>
        <v/>
      </c>
      <c r="N30" s="80"/>
      <c r="O30" s="73"/>
      <c r="P30" s="73"/>
      <c r="Q30" s="78" t="e">
        <f>RANK(P26:P30,P26:P30)</f>
        <v>#N/A</v>
      </c>
      <c r="R30" s="36">
        <f>COUNTIF(C30:N30,"○")</f>
        <v>0</v>
      </c>
      <c r="S30" s="36">
        <f>COUNTIF(C30:N30,"●")</f>
        <v>0</v>
      </c>
      <c r="T30" s="36">
        <f>COUNTIF(C30:N30,"●●")</f>
        <v>0</v>
      </c>
    </row>
    <row r="31" spans="1:26" ht="30" customHeight="1" x14ac:dyDescent="0.45">
      <c r="B31" s="24" t="str">
        <f>U10</f>
        <v>お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26" ht="30" customHeight="1" x14ac:dyDescent="0.35">
      <c r="B32" s="79"/>
      <c r="C32" s="154" t="str">
        <f>V10</f>
        <v>Ｏ’ＳＡＮＳ</v>
      </c>
      <c r="D32" s="155"/>
      <c r="E32" s="144" t="str">
        <f>W10</f>
        <v>電通会BREAKERS</v>
      </c>
      <c r="F32" s="145"/>
      <c r="G32" s="144" t="str">
        <f>X10</f>
        <v>Quickmonkey</v>
      </c>
      <c r="H32" s="145"/>
      <c r="I32" s="140" t="str">
        <f>Y10</f>
        <v>損保ジャパン日本興亜</v>
      </c>
      <c r="J32" s="146"/>
      <c r="K32" s="140" t="str">
        <f>Z10</f>
        <v>-</v>
      </c>
      <c r="L32" s="146"/>
      <c r="M32" s="140"/>
      <c r="N32" s="141"/>
      <c r="O32" s="41" t="s">
        <v>0</v>
      </c>
      <c r="P32" s="41" t="s">
        <v>1</v>
      </c>
      <c r="Q32" s="81" t="s">
        <v>7</v>
      </c>
    </row>
    <row r="33" spans="2:25" ht="30" customHeight="1" x14ac:dyDescent="0.35">
      <c r="B33" s="72" t="str">
        <f>C32</f>
        <v>Ｏ’ＳＡＮＳ</v>
      </c>
      <c r="C33" s="142"/>
      <c r="D33" s="143"/>
      <c r="E33" s="39" t="str">
        <f>IF(F33="","",IF(F33&gt;D34,"○","●"))</f>
        <v>●</v>
      </c>
      <c r="F33" s="40">
        <v>44</v>
      </c>
      <c r="G33" s="39" t="str">
        <f>IF(H33="","",IF(H33&gt;D35,"○","●"))</f>
        <v>○</v>
      </c>
      <c r="H33" s="40">
        <v>45</v>
      </c>
      <c r="I33" s="39" t="str">
        <f>IF(J33="","",IF(J33&gt;D36,"○","●"))</f>
        <v>○</v>
      </c>
      <c r="J33" s="40">
        <v>61</v>
      </c>
      <c r="K33" s="39" t="str">
        <f>IF(L33="","",IF(L33&gt;D37,"○","●"))</f>
        <v/>
      </c>
      <c r="L33" s="40"/>
      <c r="M33" s="39" t="str">
        <f>IF(N33="","",IF(N33&gt;D38,"○","●"))</f>
        <v/>
      </c>
      <c r="N33" s="76"/>
      <c r="O33" s="66">
        <v>-35</v>
      </c>
      <c r="P33" s="73">
        <f>R33*2+S33*1+T33*(-1)</f>
        <v>5</v>
      </c>
      <c r="Q33" s="78">
        <f>RANK(P33:P37,P33:P37)</f>
        <v>1</v>
      </c>
      <c r="R33" s="36">
        <f>COUNTIF(C33:N33,"○")</f>
        <v>2</v>
      </c>
      <c r="S33" s="36">
        <f>COUNTIF(C33:N33,"●")</f>
        <v>1</v>
      </c>
      <c r="T33" s="36">
        <f>COUNTIF(C33:N33,"●●")</f>
        <v>0</v>
      </c>
    </row>
    <row r="34" spans="2:25" ht="30" customHeight="1" x14ac:dyDescent="0.35">
      <c r="B34" s="111" t="str">
        <f>E32</f>
        <v>電通会BREAKERS</v>
      </c>
      <c r="C34" s="39" t="str">
        <f>IF(D34="","",IF(D34&gt;F33,"○","●"))</f>
        <v>○</v>
      </c>
      <c r="D34" s="40">
        <v>83</v>
      </c>
      <c r="E34" s="142"/>
      <c r="F34" s="143"/>
      <c r="G34" s="39" t="str">
        <f>IF(H34="","",IF(H34&gt;F35,"○","●"))</f>
        <v>●</v>
      </c>
      <c r="H34" s="40">
        <v>60</v>
      </c>
      <c r="I34" s="39" t="str">
        <f>IF(J34="","",IF(J34&gt;F36,"○","●"))</f>
        <v>○</v>
      </c>
      <c r="J34" s="40">
        <v>59</v>
      </c>
      <c r="K34" s="39" t="str">
        <f>IF(L34="","",IF(L34&gt;F37,"○","●"))</f>
        <v/>
      </c>
      <c r="L34" s="40"/>
      <c r="M34" s="39" t="str">
        <f>IF(N34="","",IF(N34&gt;F38,"○","●"))</f>
        <v/>
      </c>
      <c r="N34" s="76"/>
      <c r="O34" s="66">
        <v>38</v>
      </c>
      <c r="P34" s="66">
        <f>R34*2+S34*1+T34*(-1)</f>
        <v>5</v>
      </c>
      <c r="Q34" s="130">
        <f>RANK(P33:P37,P33:P37)</f>
        <v>1</v>
      </c>
      <c r="R34" s="36">
        <f>COUNTIF(C34:N34,"○")</f>
        <v>2</v>
      </c>
      <c r="S34" s="36">
        <f>COUNTIF(C34:N34,"●")</f>
        <v>1</v>
      </c>
      <c r="T34" s="36">
        <f>COUNTIF(C34:N34,"●●")</f>
        <v>0</v>
      </c>
    </row>
    <row r="35" spans="2:25" ht="30" customHeight="1" x14ac:dyDescent="0.35">
      <c r="B35" s="72" t="str">
        <f>G32</f>
        <v>Quickmonkey</v>
      </c>
      <c r="C35" s="39" t="str">
        <f>IF(D35="","",IF(D35&gt;H33,"○","●"))</f>
        <v>●</v>
      </c>
      <c r="D35" s="40">
        <v>41</v>
      </c>
      <c r="E35" s="39" t="str">
        <f>IF(F35="","",IF(F35&gt;H34,"○","●"))</f>
        <v>○</v>
      </c>
      <c r="F35" s="40">
        <v>61</v>
      </c>
      <c r="G35" s="142"/>
      <c r="H35" s="143"/>
      <c r="I35" s="39" t="str">
        <f>IF(J35="","",IF(J35&gt;H36,"○","●"))</f>
        <v>○</v>
      </c>
      <c r="J35" s="40">
        <v>71</v>
      </c>
      <c r="K35" s="39" t="str">
        <f>IF(L35="","",IF(L35&gt;H37,"○","●"))</f>
        <v/>
      </c>
      <c r="L35" s="40"/>
      <c r="M35" s="39" t="str">
        <f>IF(N35="","",IF(N35&gt;H38,"○","●"))</f>
        <v/>
      </c>
      <c r="N35" s="76"/>
      <c r="O35" s="66">
        <v>-3</v>
      </c>
      <c r="P35" s="66">
        <f>R35*2+S35*1+T35*(-1)</f>
        <v>5</v>
      </c>
      <c r="Q35" s="78">
        <f>RANK(P33:P37,P33:P37)</f>
        <v>1</v>
      </c>
      <c r="R35" s="36">
        <f>COUNTIF(C35:N35,"○")</f>
        <v>2</v>
      </c>
      <c r="S35" s="36">
        <f>COUNTIF(C35:N35,"●")</f>
        <v>1</v>
      </c>
      <c r="T35" s="36">
        <f>COUNTIF(C35:N35,"●●")</f>
        <v>0</v>
      </c>
    </row>
    <row r="36" spans="2:25" ht="30" customHeight="1" x14ac:dyDescent="0.35">
      <c r="B36" s="79" t="str">
        <f>I32</f>
        <v>損保ジャパン日本興亜</v>
      </c>
      <c r="C36" s="39" t="str">
        <f>IF(D36="","",IF(D36&gt;J33,"○","●"))</f>
        <v>●</v>
      </c>
      <c r="D36" s="40">
        <v>44</v>
      </c>
      <c r="E36" s="39" t="str">
        <f>IF(F36="","",IF(F36&gt;J34,"○","●"))</f>
        <v>●</v>
      </c>
      <c r="F36" s="40">
        <v>42</v>
      </c>
      <c r="G36" s="39" t="str">
        <f>IF(H36="","",IF(H36&gt;J35,"○","●"))</f>
        <v>●</v>
      </c>
      <c r="H36" s="40">
        <v>59</v>
      </c>
      <c r="I36" s="142"/>
      <c r="J36" s="143"/>
      <c r="K36" s="39" t="str">
        <f>IF(L36="","",IF(L36&gt;J37,"○","●"))</f>
        <v/>
      </c>
      <c r="L36" s="40"/>
      <c r="M36" s="39" t="str">
        <f>IF(N36="","",IF(N36&gt;J38,"○","●"))</f>
        <v/>
      </c>
      <c r="N36" s="76"/>
      <c r="O36" s="66"/>
      <c r="P36" s="66">
        <f>R36*2+S36*1+T36*(-1)</f>
        <v>3</v>
      </c>
      <c r="Q36" s="78">
        <f>RANK(P33:P37,P33:P37)</f>
        <v>4</v>
      </c>
      <c r="R36" s="36">
        <f>COUNTIF(C36:N36,"○")</f>
        <v>0</v>
      </c>
      <c r="S36" s="36">
        <f>COUNTIF(C36:N36,"●")</f>
        <v>3</v>
      </c>
      <c r="T36" s="36">
        <f>COUNTIF(C36:N36,"●●")</f>
        <v>0</v>
      </c>
    </row>
    <row r="37" spans="2:25" ht="30" hidden="1" customHeight="1" x14ac:dyDescent="0.35">
      <c r="B37" s="72" t="str">
        <f>K32</f>
        <v>-</v>
      </c>
      <c r="C37" s="74" t="str">
        <f>IF(D37="","",IF(D37&gt;L33,"○","●"))</f>
        <v/>
      </c>
      <c r="D37" s="75"/>
      <c r="E37" s="74" t="str">
        <f>IF(F37="","",IF(F37&gt;L34,"○","●"))</f>
        <v/>
      </c>
      <c r="F37" s="75"/>
      <c r="G37" s="74" t="str">
        <f>IF(H37="","",IF(H37&gt;L35,"○","●"))</f>
        <v/>
      </c>
      <c r="H37" s="75"/>
      <c r="I37" s="74" t="str">
        <f>IF(J37="","",IF(J37&gt;L36,"○","●"))</f>
        <v/>
      </c>
      <c r="J37" s="75"/>
      <c r="K37" s="142"/>
      <c r="L37" s="143"/>
      <c r="M37" s="74" t="str">
        <f>IF(N37="","",IF(N37&gt;L38,"○","●"))</f>
        <v/>
      </c>
      <c r="N37" s="80"/>
      <c r="O37" s="73"/>
      <c r="P37" s="73"/>
      <c r="Q37" s="78" t="e">
        <f>RANK(P33:P37,P33:P37)</f>
        <v>#N/A</v>
      </c>
      <c r="R37" s="36">
        <f>COUNTIF(C37:N37,"○")</f>
        <v>0</v>
      </c>
      <c r="S37" s="36">
        <f>COUNTIF(C37:N37,"●")</f>
        <v>0</v>
      </c>
      <c r="T37" s="36">
        <f>COUNTIF(C37:N37,"●●")</f>
        <v>0</v>
      </c>
    </row>
    <row r="38" spans="2:25" ht="30" customHeight="1" x14ac:dyDescent="0.45">
      <c r="B38" s="24" t="str">
        <f>U11</f>
        <v>か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2:25" ht="30" customHeight="1" x14ac:dyDescent="0.35">
      <c r="B39" s="79"/>
      <c r="C39" s="144" t="str">
        <f>V11</f>
        <v>PORKY'S</v>
      </c>
      <c r="D39" s="145"/>
      <c r="E39" s="144" t="str">
        <f>W11</f>
        <v>Ｏｎ ｏｆｆ</v>
      </c>
      <c r="F39" s="145"/>
      <c r="G39" s="144" t="str">
        <f>X11</f>
        <v>KOBUTA</v>
      </c>
      <c r="H39" s="145"/>
      <c r="I39" s="140" t="str">
        <f>Y11</f>
        <v>籠球一家</v>
      </c>
      <c r="J39" s="146"/>
      <c r="K39" s="140" t="str">
        <f>Z11</f>
        <v>-</v>
      </c>
      <c r="L39" s="146"/>
      <c r="M39" s="140"/>
      <c r="N39" s="141"/>
      <c r="O39" s="41" t="s">
        <v>0</v>
      </c>
      <c r="P39" s="41" t="s">
        <v>1</v>
      </c>
      <c r="Q39" s="81" t="s">
        <v>7</v>
      </c>
    </row>
    <row r="40" spans="2:25" ht="30" customHeight="1" x14ac:dyDescent="0.35">
      <c r="B40" s="72" t="str">
        <f>C39</f>
        <v>PORKY'S</v>
      </c>
      <c r="C40" s="142"/>
      <c r="D40" s="143"/>
      <c r="E40" s="39" t="str">
        <f>IF(F40="","",IF(F40&gt;D41,"○","●"))</f>
        <v>●</v>
      </c>
      <c r="F40" s="40">
        <v>56</v>
      </c>
      <c r="G40" s="39" t="s">
        <v>165</v>
      </c>
      <c r="H40" s="40">
        <v>0</v>
      </c>
      <c r="I40" s="39" t="str">
        <f>IF(J40="","",IF(J40&gt;D43,"○","●"))</f>
        <v>○</v>
      </c>
      <c r="J40" s="40">
        <v>70</v>
      </c>
      <c r="K40" s="39" t="str">
        <f>IF(L40="","",IF(L40&gt;D44,"○","●"))</f>
        <v/>
      </c>
      <c r="L40" s="40"/>
      <c r="M40" s="39" t="str">
        <f>IF(N40="","",IF(N40&gt;D45,"○","●"))</f>
        <v/>
      </c>
      <c r="N40" s="76"/>
      <c r="O40" s="66"/>
      <c r="P40" s="73">
        <f>R40*2+S40*1+T40*(-1)</f>
        <v>2</v>
      </c>
      <c r="Q40" s="78">
        <f>RANK(P40:P44,P40:P44)</f>
        <v>3</v>
      </c>
      <c r="R40" s="36">
        <f>COUNTIF(C40:N40,"○")</f>
        <v>1</v>
      </c>
      <c r="S40" s="36">
        <f>COUNTIF(C40:N40,"●")</f>
        <v>1</v>
      </c>
      <c r="T40" s="36">
        <f>COUNTIF(C40:N40,"●●")</f>
        <v>1</v>
      </c>
    </row>
    <row r="41" spans="2:25" ht="30" customHeight="1" x14ac:dyDescent="0.35">
      <c r="B41" s="72" t="str">
        <f>E39</f>
        <v>Ｏｎ ｏｆｆ</v>
      </c>
      <c r="C41" s="39" t="str">
        <f>IF(D41="","",IF(D41&gt;F40,"○","●"))</f>
        <v>○</v>
      </c>
      <c r="D41" s="40">
        <v>58</v>
      </c>
      <c r="E41" s="142"/>
      <c r="F41" s="143"/>
      <c r="G41" s="39" t="str">
        <f>IF(H41="","",IF(H41&gt;F42,"○","●"))</f>
        <v>●</v>
      </c>
      <c r="H41" s="40">
        <v>54</v>
      </c>
      <c r="I41" s="39" t="str">
        <f>IF(J41="","",IF(J41&gt;F43,"○","●"))</f>
        <v>●</v>
      </c>
      <c r="J41" s="40">
        <v>50</v>
      </c>
      <c r="K41" s="39" t="str">
        <f>IF(L41="","",IF(L41&gt;F44,"○","●"))</f>
        <v/>
      </c>
      <c r="L41" s="40"/>
      <c r="M41" s="39" t="str">
        <f>IF(N41="","",IF(N41&gt;F45,"○","●"))</f>
        <v/>
      </c>
      <c r="N41" s="76"/>
      <c r="O41" s="66"/>
      <c r="P41" s="66">
        <f>R41*2+S41*1+T41*(-1)</f>
        <v>4</v>
      </c>
      <c r="Q41" s="59">
        <f>RANK(P40:P44,P40:P44)</f>
        <v>2</v>
      </c>
      <c r="R41" s="36">
        <f>COUNTIF(C41:N41,"○")</f>
        <v>1</v>
      </c>
      <c r="S41" s="36">
        <f>COUNTIF(C41:N41,"●")</f>
        <v>2</v>
      </c>
      <c r="T41" s="36">
        <f>COUNTIF(C41:N41,"●●")</f>
        <v>0</v>
      </c>
    </row>
    <row r="42" spans="2:25" ht="30" customHeight="1" x14ac:dyDescent="0.35">
      <c r="B42" s="111" t="str">
        <f>G39</f>
        <v>KOBUTA</v>
      </c>
      <c r="C42" s="39" t="str">
        <f>IF(D42="","",IF(D42&gt;H40,"○","●"))</f>
        <v>○</v>
      </c>
      <c r="D42" s="40">
        <v>20</v>
      </c>
      <c r="E42" s="39" t="str">
        <f>IF(F42="","",IF(F42&gt;H41,"○","●"))</f>
        <v>○</v>
      </c>
      <c r="F42" s="40">
        <v>93</v>
      </c>
      <c r="G42" s="142"/>
      <c r="H42" s="143"/>
      <c r="I42" s="39" t="str">
        <f>IF(J42="","",IF(J42&gt;H43,"○","●"))</f>
        <v>○</v>
      </c>
      <c r="J42" s="40">
        <v>20</v>
      </c>
      <c r="K42" s="39" t="str">
        <f>IF(L42="","",IF(L42&gt;H44,"○","●"))</f>
        <v/>
      </c>
      <c r="L42" s="40"/>
      <c r="M42" s="39" t="str">
        <f>IF(N42="","",IF(N42&gt;H45,"○","●"))</f>
        <v/>
      </c>
      <c r="N42" s="76"/>
      <c r="O42" s="66"/>
      <c r="P42" s="66">
        <f>R42*2+S42*1+T42*(-1)</f>
        <v>6</v>
      </c>
      <c r="Q42" s="110">
        <f>RANK(P40:P44,P40:P44)</f>
        <v>1</v>
      </c>
      <c r="R42" s="36">
        <f>COUNTIF(C42:N42,"○")</f>
        <v>3</v>
      </c>
      <c r="S42" s="36">
        <f>COUNTIF(C42:N42,"●")</f>
        <v>0</v>
      </c>
      <c r="T42" s="36">
        <f>COUNTIF(C42:N42,"●●")</f>
        <v>0</v>
      </c>
    </row>
    <row r="43" spans="2:25" ht="30" customHeight="1" x14ac:dyDescent="0.35">
      <c r="B43" s="79" t="str">
        <f>I39</f>
        <v>籠球一家</v>
      </c>
      <c r="C43" s="39" t="str">
        <f>IF(D43="","",IF(D43&gt;J40,"○","●"))</f>
        <v>●</v>
      </c>
      <c r="D43" s="40">
        <v>66</v>
      </c>
      <c r="E43" s="39" t="str">
        <f>IF(F43="","",IF(F43&gt;J41,"○","●"))</f>
        <v>○</v>
      </c>
      <c r="F43" s="40">
        <v>77</v>
      </c>
      <c r="G43" s="39" t="s">
        <v>165</v>
      </c>
      <c r="H43" s="40">
        <v>0</v>
      </c>
      <c r="I43" s="142"/>
      <c r="J43" s="143"/>
      <c r="K43" s="39" t="str">
        <f>IF(L43="","",IF(L43&gt;J44,"○","●"))</f>
        <v/>
      </c>
      <c r="L43" s="40"/>
      <c r="M43" s="39" t="str">
        <f>IF(N43="","",IF(N43&gt;J45,"○","●"))</f>
        <v/>
      </c>
      <c r="N43" s="76"/>
      <c r="O43" s="66"/>
      <c r="P43" s="66">
        <f>R43*2+S43*1+T43*(-1)</f>
        <v>2</v>
      </c>
      <c r="Q43" s="78">
        <f>RANK(P40:P44,P40:P44)</f>
        <v>3</v>
      </c>
      <c r="R43" s="36">
        <f>COUNTIF(C43:N43,"○")</f>
        <v>1</v>
      </c>
      <c r="S43" s="36">
        <f>COUNTIF(C43:N43,"●")</f>
        <v>1</v>
      </c>
      <c r="T43" s="36">
        <f>COUNTIF(C43:N43,"●●")</f>
        <v>1</v>
      </c>
      <c r="U43" s="33"/>
      <c r="V43" s="33"/>
      <c r="W43" s="33"/>
      <c r="X43" s="33"/>
      <c r="Y43" s="33"/>
    </row>
    <row r="44" spans="2:25" ht="30" hidden="1" customHeight="1" x14ac:dyDescent="0.35">
      <c r="B44" s="72" t="str">
        <f>K39</f>
        <v>-</v>
      </c>
      <c r="C44" s="74" t="str">
        <f>IF(D44="","",IF(D44&gt;L40,"○","●"))</f>
        <v/>
      </c>
      <c r="D44" s="75"/>
      <c r="E44" s="74" t="str">
        <f>IF(F44="","",IF(F44&gt;L41,"○","●"))</f>
        <v/>
      </c>
      <c r="F44" s="75"/>
      <c r="G44" s="74" t="str">
        <f>IF(H44="","",IF(H44&gt;L42,"○","●"))</f>
        <v/>
      </c>
      <c r="H44" s="75"/>
      <c r="I44" s="74" t="str">
        <f>IF(J44="","",IF(J44&gt;L43,"○","●"))</f>
        <v/>
      </c>
      <c r="J44" s="75"/>
      <c r="K44" s="142"/>
      <c r="L44" s="143"/>
      <c r="M44" s="74" t="str">
        <f>IF(N44="","",IF(N44&gt;L45,"○","●"))</f>
        <v/>
      </c>
      <c r="N44" s="80"/>
      <c r="O44" s="73"/>
      <c r="P44" s="73"/>
      <c r="Q44" s="78"/>
      <c r="R44" s="36">
        <f>COUNTIF(C44:N44,"○")</f>
        <v>0</v>
      </c>
      <c r="S44" s="36">
        <f>COUNTIF(C44:N44,"●")</f>
        <v>0</v>
      </c>
      <c r="T44" s="36">
        <f>COUNTIF(C44:N44,"●●")</f>
        <v>0</v>
      </c>
    </row>
    <row r="45" spans="2:25" ht="30" customHeight="1" x14ac:dyDescent="0.45">
      <c r="B45" s="24" t="str">
        <f>U12</f>
        <v>き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2:25" ht="30" customHeight="1" x14ac:dyDescent="0.35">
      <c r="B46" s="79"/>
      <c r="C46" s="144" t="str">
        <f>V12</f>
        <v>B-fools</v>
      </c>
      <c r="D46" s="145"/>
      <c r="E46" s="144" t="str">
        <f>W12</f>
        <v>クボタ</v>
      </c>
      <c r="F46" s="145"/>
      <c r="G46" s="144" t="str">
        <f>X12</f>
        <v>ECO BLUE</v>
      </c>
      <c r="H46" s="145"/>
      <c r="I46" s="140" t="str">
        <f>Y12</f>
        <v>ZEN法律事務所</v>
      </c>
      <c r="J46" s="146"/>
      <c r="K46" s="140" t="str">
        <f>Z12</f>
        <v>-</v>
      </c>
      <c r="L46" s="146"/>
      <c r="M46" s="140"/>
      <c r="N46" s="141"/>
      <c r="O46" s="41" t="s">
        <v>0</v>
      </c>
      <c r="P46" s="41" t="s">
        <v>1</v>
      </c>
      <c r="Q46" s="81" t="s">
        <v>7</v>
      </c>
    </row>
    <row r="47" spans="2:25" ht="30" customHeight="1" x14ac:dyDescent="0.35">
      <c r="B47" s="72" t="str">
        <f>C46</f>
        <v>B-fools</v>
      </c>
      <c r="C47" s="142"/>
      <c r="D47" s="143"/>
      <c r="E47" s="39" t="str">
        <f>IF(F47="","",IF(F47&gt;D48,"○","●"))</f>
        <v>○</v>
      </c>
      <c r="F47" s="40">
        <v>51</v>
      </c>
      <c r="G47" s="39" t="str">
        <f>IF(H47="","",IF(H47&gt;D49,"○","●"))</f>
        <v>●</v>
      </c>
      <c r="H47" s="40">
        <v>43</v>
      </c>
      <c r="I47" s="39" t="str">
        <f>IF(J47="","",IF(J47&gt;D50,"○","●"))</f>
        <v>○</v>
      </c>
      <c r="J47" s="40">
        <v>69</v>
      </c>
      <c r="K47" s="39" t="str">
        <f>IF(L47="","",IF(L47&gt;D51,"○","●"))</f>
        <v/>
      </c>
      <c r="L47" s="40"/>
      <c r="M47" s="39" t="str">
        <f>IF(N47="","",IF(N47&gt;D52,"○","●"))</f>
        <v/>
      </c>
      <c r="N47" s="76"/>
      <c r="O47" s="66"/>
      <c r="P47" s="73">
        <f>R47*2+S47*1+T47*(-1)</f>
        <v>5</v>
      </c>
      <c r="Q47" s="78">
        <f>RANK(P47:P51,P47:P51)</f>
        <v>2</v>
      </c>
      <c r="R47" s="36">
        <f>COUNTIF(C47:N47,"○")</f>
        <v>2</v>
      </c>
      <c r="S47" s="36">
        <f>COUNTIF(C47:N47,"●")</f>
        <v>1</v>
      </c>
      <c r="T47" s="36">
        <f>COUNTIF(C47:N47,"●●")</f>
        <v>0</v>
      </c>
    </row>
    <row r="48" spans="2:25" ht="30" customHeight="1" x14ac:dyDescent="0.35">
      <c r="B48" s="72" t="str">
        <f>E46</f>
        <v>クボタ</v>
      </c>
      <c r="C48" s="39" t="str">
        <f>IF(D48="","",IF(D48&gt;F47,"○","●"))</f>
        <v>●</v>
      </c>
      <c r="D48" s="40">
        <v>47</v>
      </c>
      <c r="E48" s="142"/>
      <c r="F48" s="143"/>
      <c r="G48" s="39" t="str">
        <f>IF(H48="","",IF(H48&gt;F49,"○","●"))</f>
        <v>●</v>
      </c>
      <c r="H48" s="40">
        <v>41</v>
      </c>
      <c r="I48" s="39" t="str">
        <f>IF(J48="","",IF(J48&gt;F50,"○","●"))</f>
        <v>○</v>
      </c>
      <c r="J48" s="40">
        <v>50</v>
      </c>
      <c r="K48" s="39" t="str">
        <f>IF(L48="","",IF(L48&gt;F51,"○","●"))</f>
        <v/>
      </c>
      <c r="L48" s="40"/>
      <c r="M48" s="39" t="str">
        <f>IF(N48="","",IF(N48&gt;F52,"○","●"))</f>
        <v/>
      </c>
      <c r="N48" s="76"/>
      <c r="O48" s="66"/>
      <c r="P48" s="66">
        <f>R48*2+S48*1+T48*(-1)</f>
        <v>4</v>
      </c>
      <c r="Q48" s="59">
        <f>RANK(P47:P51,P47:P51)</f>
        <v>3</v>
      </c>
      <c r="R48" s="36">
        <f>COUNTIF(C48:N48,"○")</f>
        <v>1</v>
      </c>
      <c r="S48" s="36">
        <f>COUNTIF(C48:N48,"●")</f>
        <v>2</v>
      </c>
      <c r="T48" s="36">
        <f>COUNTIF(C48:N48,"●●")</f>
        <v>0</v>
      </c>
    </row>
    <row r="49" spans="2:20" ht="30" customHeight="1" x14ac:dyDescent="0.35">
      <c r="B49" s="111" t="str">
        <f>G46</f>
        <v>ECO BLUE</v>
      </c>
      <c r="C49" s="39" t="str">
        <f>IF(D49="","",IF(D49&gt;H47,"○","●"))</f>
        <v>○</v>
      </c>
      <c r="D49" s="40">
        <v>88</v>
      </c>
      <c r="E49" s="39" t="str">
        <f>IF(F49="","",IF(F49&gt;H48,"○","●"))</f>
        <v>○</v>
      </c>
      <c r="F49" s="40">
        <v>86</v>
      </c>
      <c r="G49" s="142"/>
      <c r="H49" s="143"/>
      <c r="I49" s="39" t="str">
        <f>IF(J49="","",IF(J49&gt;H50,"○","●"))</f>
        <v>○</v>
      </c>
      <c r="J49" s="40">
        <v>89</v>
      </c>
      <c r="K49" s="39" t="str">
        <f>IF(L49="","",IF(L49&gt;H51,"○","●"))</f>
        <v/>
      </c>
      <c r="L49" s="40"/>
      <c r="M49" s="39" t="str">
        <f>IF(N49="","",IF(N49&gt;H52,"○","●"))</f>
        <v/>
      </c>
      <c r="N49" s="76"/>
      <c r="O49" s="66"/>
      <c r="P49" s="66">
        <f>R49*2+S49*1+T49*(-1)</f>
        <v>6</v>
      </c>
      <c r="Q49" s="110">
        <f>RANK(P47:P51,P47:P51)</f>
        <v>1</v>
      </c>
      <c r="R49" s="36">
        <f>COUNTIF(C49:N49,"○")</f>
        <v>3</v>
      </c>
      <c r="S49" s="36">
        <f>COUNTIF(C49:N49,"●")</f>
        <v>0</v>
      </c>
      <c r="T49" s="36">
        <f>COUNTIF(C49:N49,"●●")</f>
        <v>0</v>
      </c>
    </row>
    <row r="50" spans="2:20" ht="30" customHeight="1" x14ac:dyDescent="0.35">
      <c r="B50" s="79" t="str">
        <f>I46</f>
        <v>ZEN法律事務所</v>
      </c>
      <c r="C50" s="39" t="str">
        <f>IF(D50="","",IF(D50&gt;J47,"○","●"))</f>
        <v>●</v>
      </c>
      <c r="D50" s="40">
        <v>31</v>
      </c>
      <c r="E50" s="39" t="str">
        <f>IF(F50="","",IF(F50&gt;J48,"○","●"))</f>
        <v>●</v>
      </c>
      <c r="F50" s="40">
        <v>31</v>
      </c>
      <c r="G50" s="39" t="str">
        <f>IF(H50="","",IF(H50&gt;J49,"○","●"))</f>
        <v>●</v>
      </c>
      <c r="H50" s="40">
        <v>29</v>
      </c>
      <c r="I50" s="142"/>
      <c r="J50" s="143"/>
      <c r="K50" s="39" t="str">
        <f>IF(L50="","",IF(L50&gt;J51,"○","●"))</f>
        <v/>
      </c>
      <c r="L50" s="40"/>
      <c r="M50" s="39" t="str">
        <f>IF(N50="","",IF(N50&gt;J52,"○","●"))</f>
        <v/>
      </c>
      <c r="N50" s="76"/>
      <c r="O50" s="66"/>
      <c r="P50" s="66">
        <f>R50*2+S50*1+T50*(-1)</f>
        <v>3</v>
      </c>
      <c r="Q50" s="78">
        <f>RANK(P47:P51,P47:P51)</f>
        <v>4</v>
      </c>
      <c r="R50" s="36">
        <f>COUNTIF(C50:N50,"○")</f>
        <v>0</v>
      </c>
      <c r="S50" s="36">
        <f>COUNTIF(C50:N50,"●")</f>
        <v>3</v>
      </c>
      <c r="T50" s="36">
        <f>COUNTIF(C50:N50,"●●")</f>
        <v>0</v>
      </c>
    </row>
    <row r="51" spans="2:20" ht="30" hidden="1" customHeight="1" x14ac:dyDescent="0.35">
      <c r="B51" s="72" t="str">
        <f>K46</f>
        <v>-</v>
      </c>
      <c r="C51" s="74" t="str">
        <f>IF(D51="","",IF(D51&gt;L47,"○","●"))</f>
        <v/>
      </c>
      <c r="D51" s="75"/>
      <c r="E51" s="74" t="str">
        <f>IF(F51="","",IF(F51&gt;L48,"○","●"))</f>
        <v/>
      </c>
      <c r="F51" s="75"/>
      <c r="G51" s="74" t="str">
        <f>IF(H51="","",IF(H51&gt;L49,"○","●"))</f>
        <v/>
      </c>
      <c r="H51" s="75"/>
      <c r="I51" s="74" t="str">
        <f>IF(J51="","",IF(J51&gt;L50,"○","●"))</f>
        <v/>
      </c>
      <c r="J51" s="75"/>
      <c r="K51" s="142"/>
      <c r="L51" s="143"/>
      <c r="M51" s="74" t="str">
        <f>IF(N51="","",IF(N51&gt;L52,"○","●"))</f>
        <v/>
      </c>
      <c r="N51" s="80"/>
      <c r="O51" s="73"/>
      <c r="P51" s="73"/>
      <c r="Q51" s="78"/>
      <c r="R51" s="36">
        <f>COUNTIF(C51:N51,"○")</f>
        <v>0</v>
      </c>
      <c r="S51" s="36">
        <f>COUNTIF(C51:N51,"●")</f>
        <v>0</v>
      </c>
      <c r="T51" s="36">
        <f>COUNTIF(C51:N51,"●●")</f>
        <v>0</v>
      </c>
    </row>
    <row r="52" spans="2:20" ht="30" customHeight="1" x14ac:dyDescent="0.45">
      <c r="B52" s="24" t="str">
        <f>U13</f>
        <v>く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2:20" ht="30" customHeight="1" x14ac:dyDescent="0.35">
      <c r="B53" s="79"/>
      <c r="C53" s="144" t="str">
        <f>V13</f>
        <v>CLEVER</v>
      </c>
      <c r="D53" s="145"/>
      <c r="E53" s="144" t="str">
        <f>W13</f>
        <v>バンビーナ</v>
      </c>
      <c r="F53" s="145"/>
      <c r="G53" s="144" t="str">
        <f>X13</f>
        <v>大阪山田クラブ</v>
      </c>
      <c r="H53" s="145"/>
      <c r="I53" s="140" t="str">
        <f>Y13</f>
        <v>STAY　COOL</v>
      </c>
      <c r="J53" s="146"/>
      <c r="K53" s="140" t="str">
        <f>Z13</f>
        <v>-</v>
      </c>
      <c r="L53" s="146"/>
      <c r="M53" s="140"/>
      <c r="N53" s="141"/>
      <c r="O53" s="41" t="s">
        <v>0</v>
      </c>
      <c r="P53" s="41" t="s">
        <v>1</v>
      </c>
      <c r="Q53" s="81" t="s">
        <v>7</v>
      </c>
    </row>
    <row r="54" spans="2:20" ht="30" customHeight="1" x14ac:dyDescent="0.35">
      <c r="B54" s="111" t="str">
        <f>C53</f>
        <v>CLEVER</v>
      </c>
      <c r="C54" s="142"/>
      <c r="D54" s="143"/>
      <c r="E54" s="39" t="str">
        <f>IF(F54="","",IF(F54&gt;D55,"○","●"))</f>
        <v>○</v>
      </c>
      <c r="F54" s="40">
        <v>86</v>
      </c>
      <c r="G54" s="39" t="str">
        <f>IF(H54="","",IF(H54&gt;D56,"○","●"))</f>
        <v>○</v>
      </c>
      <c r="H54" s="40">
        <v>86</v>
      </c>
      <c r="I54" s="39" t="str">
        <f>IF(J54="","",IF(J54&gt;D57,"○","●"))</f>
        <v>○</v>
      </c>
      <c r="J54" s="40">
        <v>77</v>
      </c>
      <c r="K54" s="39" t="str">
        <f>IF(L54="","",IF(L54&gt;D58,"○","●"))</f>
        <v/>
      </c>
      <c r="L54" s="40"/>
      <c r="M54" s="39" t="str">
        <f>IF(N54="","",IF(N54&gt;D59,"○","●"))</f>
        <v/>
      </c>
      <c r="N54" s="76"/>
      <c r="O54" s="66"/>
      <c r="P54" s="73">
        <f>R54*2+S54*1+T54*(-1)</f>
        <v>6</v>
      </c>
      <c r="Q54" s="110">
        <f>RANK(P54:P58,P54:P58)</f>
        <v>1</v>
      </c>
      <c r="R54" s="36">
        <f>COUNTIF(C54:N54,"○")</f>
        <v>3</v>
      </c>
      <c r="S54" s="36">
        <f>COUNTIF(C54:N54,"●")</f>
        <v>0</v>
      </c>
      <c r="T54" s="36">
        <f>COUNTIF(C54:N54,"●●")</f>
        <v>0</v>
      </c>
    </row>
    <row r="55" spans="2:20" ht="30" customHeight="1" x14ac:dyDescent="0.35">
      <c r="B55" s="72" t="str">
        <f>E53</f>
        <v>バンビーナ</v>
      </c>
      <c r="C55" s="39" t="str">
        <f>IF(D55="","",IF(D55&gt;F54,"○","●"))</f>
        <v>●</v>
      </c>
      <c r="D55" s="40">
        <v>55</v>
      </c>
      <c r="E55" s="142"/>
      <c r="F55" s="143"/>
      <c r="G55" s="39" t="str">
        <f>IF(H55="","",IF(H55&gt;F56,"○","●"))</f>
        <v>●</v>
      </c>
      <c r="H55" s="40">
        <v>59</v>
      </c>
      <c r="I55" s="39" t="str">
        <f>IF(J55="","",IF(J55&gt;F57,"○","●"))</f>
        <v>○</v>
      </c>
      <c r="J55" s="40">
        <v>88</v>
      </c>
      <c r="K55" s="39" t="str">
        <f>IF(L55="","",IF(L55&gt;F58,"○","●"))</f>
        <v/>
      </c>
      <c r="L55" s="40"/>
      <c r="M55" s="39" t="str">
        <f>IF(N55="","",IF(N55&gt;F59,"○","●"))</f>
        <v/>
      </c>
      <c r="N55" s="76"/>
      <c r="O55" s="66"/>
      <c r="P55" s="66">
        <f>R55*2+S55*1+T55*(-1)</f>
        <v>4</v>
      </c>
      <c r="Q55" s="59">
        <f>RANK(P54:P58,P54:P58)</f>
        <v>3</v>
      </c>
      <c r="R55" s="36">
        <f>COUNTIF(C55:N55,"○")</f>
        <v>1</v>
      </c>
      <c r="S55" s="36">
        <f>COUNTIF(C55:N55,"●")</f>
        <v>2</v>
      </c>
      <c r="T55" s="36">
        <f>COUNTIF(C55:N55,"●●")</f>
        <v>0</v>
      </c>
    </row>
    <row r="56" spans="2:20" ht="30" customHeight="1" x14ac:dyDescent="0.35">
      <c r="B56" s="72" t="str">
        <f>G53</f>
        <v>大阪山田クラブ</v>
      </c>
      <c r="C56" s="39" t="str">
        <f>IF(D56="","",IF(D56&gt;H54,"○","●"))</f>
        <v>●</v>
      </c>
      <c r="D56" s="40">
        <v>44</v>
      </c>
      <c r="E56" s="39" t="str">
        <f>IF(F56="","",IF(F56&gt;H55,"○","●"))</f>
        <v>○</v>
      </c>
      <c r="F56" s="40">
        <v>80</v>
      </c>
      <c r="G56" s="142"/>
      <c r="H56" s="143"/>
      <c r="I56" s="39" t="str">
        <f>IF(J56="","",IF(J56&gt;H57,"○","●"))</f>
        <v>○</v>
      </c>
      <c r="J56" s="40">
        <v>86</v>
      </c>
      <c r="K56" s="39" t="str">
        <f>IF(L56="","",IF(L56&gt;H58,"○","●"))</f>
        <v/>
      </c>
      <c r="L56" s="40"/>
      <c r="M56" s="39" t="str">
        <f>IF(N56="","",IF(N56&gt;H59,"○","●"))</f>
        <v/>
      </c>
      <c r="N56" s="76"/>
      <c r="O56" s="66"/>
      <c r="P56" s="66">
        <f>R56*2+S56*1+T56*(-1)</f>
        <v>5</v>
      </c>
      <c r="Q56" s="78">
        <f>RANK(P54:P58,P54:P58)</f>
        <v>2</v>
      </c>
      <c r="R56" s="36">
        <f>COUNTIF(C56:N56,"○")</f>
        <v>2</v>
      </c>
      <c r="S56" s="36">
        <f>COUNTIF(C56:N56,"●")</f>
        <v>1</v>
      </c>
      <c r="T56" s="36">
        <f>COUNTIF(C56:N56,"●●")</f>
        <v>0</v>
      </c>
    </row>
    <row r="57" spans="2:20" ht="30" customHeight="1" x14ac:dyDescent="0.35">
      <c r="B57" s="79" t="str">
        <f>I53</f>
        <v>STAY　COOL</v>
      </c>
      <c r="C57" s="39" t="str">
        <f>IF(D57="","",IF(D57&gt;J54,"○","●"))</f>
        <v>●</v>
      </c>
      <c r="D57" s="40">
        <v>49</v>
      </c>
      <c r="E57" s="39" t="str">
        <f>IF(F57="","",IF(F57&gt;J55,"○","●"))</f>
        <v>●</v>
      </c>
      <c r="F57" s="40">
        <v>29</v>
      </c>
      <c r="G57" s="39" t="str">
        <f>IF(H57="","",IF(H57&gt;J56,"○","●"))</f>
        <v>●</v>
      </c>
      <c r="H57" s="40">
        <v>24</v>
      </c>
      <c r="I57" s="142"/>
      <c r="J57" s="143"/>
      <c r="K57" s="39" t="str">
        <f>IF(L57="","",IF(L57&gt;J58,"○","●"))</f>
        <v/>
      </c>
      <c r="L57" s="40"/>
      <c r="M57" s="39" t="str">
        <f>IF(N57="","",IF(N57&gt;J59,"○","●"))</f>
        <v/>
      </c>
      <c r="N57" s="76"/>
      <c r="O57" s="66"/>
      <c r="P57" s="66">
        <f>R57*2+S57*1+T57*(-1)</f>
        <v>3</v>
      </c>
      <c r="Q57" s="78">
        <f>RANK(P54:P58,P54:P58)</f>
        <v>4</v>
      </c>
      <c r="R57" s="36">
        <f>COUNTIF(C57:N57,"○")</f>
        <v>0</v>
      </c>
      <c r="S57" s="36">
        <f>COUNTIF(C57:N57,"●")</f>
        <v>3</v>
      </c>
      <c r="T57" s="36">
        <f>COUNTIF(C57:N57,"●●")</f>
        <v>0</v>
      </c>
    </row>
    <row r="58" spans="2:20" ht="30" hidden="1" customHeight="1" x14ac:dyDescent="0.35">
      <c r="B58" s="72" t="str">
        <f>K53</f>
        <v>-</v>
      </c>
      <c r="C58" s="74" t="str">
        <f>IF(D58="","",IF(D58&gt;L54,"○","●"))</f>
        <v/>
      </c>
      <c r="D58" s="75"/>
      <c r="E58" s="74" t="str">
        <f>IF(F58="","",IF(F58&gt;L55,"○","●"))</f>
        <v/>
      </c>
      <c r="F58" s="75"/>
      <c r="G58" s="74" t="str">
        <f>IF(H58="","",IF(H58&gt;L56,"○","●"))</f>
        <v/>
      </c>
      <c r="H58" s="75"/>
      <c r="I58" s="74" t="str">
        <f>IF(J58="","",IF(J58&gt;L57,"○","●"))</f>
        <v/>
      </c>
      <c r="J58" s="75"/>
      <c r="K58" s="142"/>
      <c r="L58" s="143"/>
      <c r="M58" s="74" t="str">
        <f>IF(N58="","",IF(N58&gt;L59,"○","●"))</f>
        <v/>
      </c>
      <c r="N58" s="80"/>
      <c r="O58" s="73"/>
      <c r="P58" s="73"/>
      <c r="Q58" s="78"/>
      <c r="R58" s="36">
        <f>COUNTIF(C58:N58,"○")</f>
        <v>0</v>
      </c>
      <c r="S58" s="36">
        <f>COUNTIF(C58:N58,"●")</f>
        <v>0</v>
      </c>
      <c r="T58" s="36">
        <f>COUNTIF(C58:N58,"●●")</f>
        <v>0</v>
      </c>
    </row>
    <row r="59" spans="2:20" ht="30" customHeight="1" x14ac:dyDescent="0.45">
      <c r="B59" s="24" t="str">
        <f>U14</f>
        <v>け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2:20" ht="30" customHeight="1" x14ac:dyDescent="0.35">
      <c r="B60" s="79"/>
      <c r="C60" s="144" t="str">
        <f>V14</f>
        <v>A.B.C倶楽部</v>
      </c>
      <c r="D60" s="145"/>
      <c r="E60" s="144" t="str">
        <f>W14</f>
        <v>大阪市役所</v>
      </c>
      <c r="F60" s="145"/>
      <c r="G60" s="144" t="str">
        <f>X14</f>
        <v>ＢＦＳ</v>
      </c>
      <c r="H60" s="145"/>
      <c r="I60" s="140" t="str">
        <f>Y14</f>
        <v>STAND　PLAY</v>
      </c>
      <c r="J60" s="146"/>
      <c r="K60" s="140" t="str">
        <f>Z14</f>
        <v>-</v>
      </c>
      <c r="L60" s="146"/>
      <c r="M60" s="140"/>
      <c r="N60" s="141"/>
      <c r="O60" s="41" t="s">
        <v>0</v>
      </c>
      <c r="P60" s="41" t="s">
        <v>1</v>
      </c>
      <c r="Q60" s="81" t="s">
        <v>7</v>
      </c>
    </row>
    <row r="61" spans="2:20" ht="30" customHeight="1" x14ac:dyDescent="0.35">
      <c r="B61" s="72" t="str">
        <f>C60</f>
        <v>A.B.C倶楽部</v>
      </c>
      <c r="C61" s="142"/>
      <c r="D61" s="143"/>
      <c r="E61" s="39" t="s">
        <v>164</v>
      </c>
      <c r="F61" s="40">
        <v>0</v>
      </c>
      <c r="G61" s="39" t="s">
        <v>14</v>
      </c>
      <c r="H61" s="40">
        <v>0</v>
      </c>
      <c r="I61" s="39" t="s">
        <v>14</v>
      </c>
      <c r="J61" s="40">
        <v>0</v>
      </c>
      <c r="K61" s="39" t="str">
        <f>IF(L61="","",IF(L61&gt;D65,"○","●"))</f>
        <v/>
      </c>
      <c r="L61" s="40"/>
      <c r="M61" s="39" t="str">
        <f>IF(N61="","",IF(N61&gt;#REF!,"○","●"))</f>
        <v/>
      </c>
      <c r="N61" s="76"/>
      <c r="O61" s="66"/>
      <c r="P61" s="73">
        <f>R61*2+S61*1+T61*(-1)</f>
        <v>-3</v>
      </c>
      <c r="Q61" s="78">
        <f>RANK(P61:P65,P61:P65)</f>
        <v>4</v>
      </c>
      <c r="R61" s="36">
        <f>COUNTIF(C61:N61,"○")</f>
        <v>0</v>
      </c>
      <c r="S61" s="36">
        <f>COUNTIF(C61:N61,"●")</f>
        <v>0</v>
      </c>
      <c r="T61" s="36">
        <f>COUNTIF(C61:N61,"●●")</f>
        <v>3</v>
      </c>
    </row>
    <row r="62" spans="2:20" ht="30" customHeight="1" x14ac:dyDescent="0.35">
      <c r="B62" s="72" t="str">
        <f>E60</f>
        <v>大阪市役所</v>
      </c>
      <c r="C62" s="39" t="str">
        <f>IF(D62="","",IF(D62&gt;F61,"○","●"))</f>
        <v>○</v>
      </c>
      <c r="D62" s="40">
        <v>20</v>
      </c>
      <c r="E62" s="142"/>
      <c r="F62" s="143"/>
      <c r="G62" s="39" t="str">
        <f>IF(H62="","",IF(H62&gt;F63,"○","●"))</f>
        <v>○</v>
      </c>
      <c r="H62" s="40">
        <v>59</v>
      </c>
      <c r="I62" s="39" t="str">
        <f>IF(J62="","",IF(J62&gt;F64,"○","●"))</f>
        <v>●</v>
      </c>
      <c r="J62" s="40">
        <v>43</v>
      </c>
      <c r="K62" s="39" t="str">
        <f>IF(L62="","",IF(L62&gt;F65,"○","●"))</f>
        <v/>
      </c>
      <c r="L62" s="40"/>
      <c r="M62" s="39" t="str">
        <f>IF(N62="","",IF(N62&gt;#REF!,"○","●"))</f>
        <v/>
      </c>
      <c r="N62" s="76"/>
      <c r="O62" s="66"/>
      <c r="P62" s="66">
        <f>R62*2+S62*1+T62*(-1)</f>
        <v>5</v>
      </c>
      <c r="Q62" s="59">
        <f>RANK(P61:P65,P61:P65)</f>
        <v>2</v>
      </c>
      <c r="R62" s="36">
        <f>COUNTIF(C62:N62,"○")</f>
        <v>2</v>
      </c>
      <c r="S62" s="36">
        <f>COUNTIF(C62:N62,"●")</f>
        <v>1</v>
      </c>
      <c r="T62" s="36">
        <f>COUNTIF(C62:N62,"●●")</f>
        <v>0</v>
      </c>
    </row>
    <row r="63" spans="2:20" ht="30" customHeight="1" x14ac:dyDescent="0.35">
      <c r="B63" s="72" t="str">
        <f>G60</f>
        <v>ＢＦＳ</v>
      </c>
      <c r="C63" s="39" t="str">
        <f>IF(D63="","",IF(D63&gt;H61,"○","●"))</f>
        <v>○</v>
      </c>
      <c r="D63" s="40">
        <v>20</v>
      </c>
      <c r="E63" s="39" t="str">
        <f>IF(F63="","",IF(F63&gt;H62,"○","●"))</f>
        <v>●</v>
      </c>
      <c r="F63" s="40">
        <v>39</v>
      </c>
      <c r="G63" s="142"/>
      <c r="H63" s="143"/>
      <c r="I63" s="39" t="str">
        <f>IF(J63="","",IF(J63&gt;H64,"○","●"))</f>
        <v>●</v>
      </c>
      <c r="J63" s="40">
        <v>34</v>
      </c>
      <c r="K63" s="39" t="str">
        <f>IF(L63="","",IF(L63&gt;H65,"○","●"))</f>
        <v/>
      </c>
      <c r="L63" s="40"/>
      <c r="M63" s="39" t="str">
        <f>IF(N63="","",IF(N63&gt;#REF!,"○","●"))</f>
        <v/>
      </c>
      <c r="N63" s="76"/>
      <c r="O63" s="66"/>
      <c r="P63" s="66">
        <f>R63*2+S63*1+T63*(-1)</f>
        <v>4</v>
      </c>
      <c r="Q63" s="78">
        <f>RANK(P61:P65,P61:P65)</f>
        <v>3</v>
      </c>
      <c r="R63" s="36">
        <f>COUNTIF(C63:N63,"○")</f>
        <v>1</v>
      </c>
      <c r="S63" s="36">
        <f>COUNTIF(C63:N63,"●")</f>
        <v>2</v>
      </c>
      <c r="T63" s="36">
        <f>COUNTIF(C63:N63,"●●")</f>
        <v>0</v>
      </c>
    </row>
    <row r="64" spans="2:20" ht="30" customHeight="1" x14ac:dyDescent="0.35">
      <c r="B64" s="112" t="str">
        <f>I60</f>
        <v>STAND　PLAY</v>
      </c>
      <c r="C64" s="39" t="str">
        <f>IF(D64="","",IF(D64&gt;J61,"○","●"))</f>
        <v>○</v>
      </c>
      <c r="D64" s="40">
        <v>20</v>
      </c>
      <c r="E64" s="39" t="str">
        <f>IF(F64="","",IF(F64&gt;J62,"○","●"))</f>
        <v>○</v>
      </c>
      <c r="F64" s="40">
        <v>62</v>
      </c>
      <c r="G64" s="39" t="str">
        <f>IF(H64="","",IF(H64&gt;J63,"○","●"))</f>
        <v>○</v>
      </c>
      <c r="H64" s="40">
        <v>96</v>
      </c>
      <c r="I64" s="142"/>
      <c r="J64" s="143"/>
      <c r="K64" s="39" t="str">
        <f>IF(L64="","",IF(L64&gt;J65,"○","●"))</f>
        <v/>
      </c>
      <c r="L64" s="40"/>
      <c r="M64" s="39" t="str">
        <f>IF(N64="","",IF(N64&gt;#REF!,"○","●"))</f>
        <v/>
      </c>
      <c r="N64" s="76"/>
      <c r="O64" s="66"/>
      <c r="P64" s="66">
        <f>R64*2+S64*1+T64*(-1)</f>
        <v>6</v>
      </c>
      <c r="Q64" s="110">
        <f>RANK(P61:P65,P61:P65)</f>
        <v>1</v>
      </c>
      <c r="R64" s="36">
        <f>COUNTIF(C64:N64,"○")</f>
        <v>3</v>
      </c>
      <c r="S64" s="36">
        <f>COUNTIF(C64:N64,"●")</f>
        <v>0</v>
      </c>
      <c r="T64" s="36">
        <f>COUNTIF(C64:N64,"●●")</f>
        <v>0</v>
      </c>
    </row>
    <row r="65" spans="2:20" ht="30" hidden="1" customHeight="1" x14ac:dyDescent="0.35">
      <c r="B65" s="72" t="str">
        <f>K60</f>
        <v>-</v>
      </c>
      <c r="C65" s="74" t="str">
        <f>IF(D65="","",IF(D65&gt;L61,"○","●"))</f>
        <v/>
      </c>
      <c r="D65" s="75"/>
      <c r="E65" s="74" t="str">
        <f>IF(F65="","",IF(F65&gt;L62,"○","●"))</f>
        <v/>
      </c>
      <c r="F65" s="75"/>
      <c r="G65" s="74" t="str">
        <f>IF(H65="","",IF(H65&gt;L63,"○","●"))</f>
        <v/>
      </c>
      <c r="H65" s="75"/>
      <c r="I65" s="74" t="str">
        <f>IF(J65="","",IF(J65&gt;L64,"○","●"))</f>
        <v/>
      </c>
      <c r="J65" s="75"/>
      <c r="K65" s="142"/>
      <c r="L65" s="143"/>
      <c r="M65" s="74" t="str">
        <f>IF(N65="","",IF(N65&gt;#REF!,"○","●"))</f>
        <v/>
      </c>
      <c r="N65" s="80"/>
      <c r="O65" s="73"/>
      <c r="P65" s="73"/>
      <c r="Q65" s="78"/>
      <c r="R65" s="36">
        <f>COUNTIF(C65:N65,"○")</f>
        <v>0</v>
      </c>
      <c r="S65" s="36">
        <f>COUNTIF(C65:N65,"●")</f>
        <v>0</v>
      </c>
      <c r="T65" s="36">
        <f>COUNTIF(C65:N65,"●●")</f>
        <v>0</v>
      </c>
    </row>
    <row r="66" spans="2:20" ht="30" customHeight="1" x14ac:dyDescent="0.45">
      <c r="B66" s="24" t="str">
        <f>U15</f>
        <v>こ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2:20" ht="30" customHeight="1" x14ac:dyDescent="0.35">
      <c r="B67" s="79"/>
      <c r="C67" s="144" t="str">
        <f>V15</f>
        <v>ＲＵＳＨ</v>
      </c>
      <c r="D67" s="145"/>
      <c r="E67" s="144" t="str">
        <f>W15</f>
        <v>SPARROWS</v>
      </c>
      <c r="F67" s="145"/>
      <c r="G67" s="144" t="str">
        <f>X15</f>
        <v>羅王</v>
      </c>
      <c r="H67" s="145"/>
      <c r="I67" s="140" t="str">
        <f>Y15</f>
        <v>新撰組</v>
      </c>
      <c r="J67" s="146"/>
      <c r="K67" s="140" t="str">
        <f>Z15</f>
        <v>-</v>
      </c>
      <c r="L67" s="146"/>
      <c r="M67" s="140"/>
      <c r="N67" s="141"/>
      <c r="O67" s="41" t="s">
        <v>0</v>
      </c>
      <c r="P67" s="41" t="s">
        <v>1</v>
      </c>
      <c r="Q67" s="81" t="s">
        <v>7</v>
      </c>
    </row>
    <row r="68" spans="2:20" ht="30" customHeight="1" x14ac:dyDescent="0.35">
      <c r="B68" s="72" t="str">
        <f>C67</f>
        <v>ＲＵＳＨ</v>
      </c>
      <c r="C68" s="142"/>
      <c r="D68" s="143"/>
      <c r="E68" s="39" t="str">
        <f>IF(F68="","",IF(F68&gt;D69,"○","●"))</f>
        <v>○</v>
      </c>
      <c r="F68" s="40">
        <v>67</v>
      </c>
      <c r="G68" s="39" t="str">
        <f>IF(H68="","",IF(H68&gt;D70,"○","●"))</f>
        <v>○</v>
      </c>
      <c r="H68" s="40">
        <v>58</v>
      </c>
      <c r="I68" s="39" t="str">
        <f>IF(J68="","",IF(J68&gt;D71,"○","●"))</f>
        <v>●</v>
      </c>
      <c r="J68" s="40">
        <v>34</v>
      </c>
      <c r="K68" s="39" t="str">
        <f>IF(L68="","",IF(L68&gt;D72,"○","●"))</f>
        <v/>
      </c>
      <c r="L68" s="40"/>
      <c r="M68" s="39" t="str">
        <f>IF(N68="","",IF(N68&gt;D73,"○","●"))</f>
        <v/>
      </c>
      <c r="N68" s="76"/>
      <c r="O68" s="66"/>
      <c r="P68" s="73">
        <f>R68*2+S68*1+T68*(-1)</f>
        <v>5</v>
      </c>
      <c r="Q68" s="78">
        <f>RANK(P68:P72,P68:P72)</f>
        <v>2</v>
      </c>
      <c r="R68" s="36">
        <f>COUNTIF(C68:N68,"○")</f>
        <v>2</v>
      </c>
      <c r="S68" s="36">
        <f>COUNTIF(C68:N68,"●")</f>
        <v>1</v>
      </c>
      <c r="T68" s="36">
        <f>COUNTIF(C68:N68,"●●")</f>
        <v>0</v>
      </c>
    </row>
    <row r="69" spans="2:20" ht="30" customHeight="1" x14ac:dyDescent="0.35">
      <c r="B69" s="72" t="str">
        <f>E67</f>
        <v>SPARROWS</v>
      </c>
      <c r="C69" s="39" t="str">
        <f>IF(D69="","",IF(D69&gt;F68,"○","●"))</f>
        <v>●</v>
      </c>
      <c r="D69" s="40">
        <v>59</v>
      </c>
      <c r="E69" s="142"/>
      <c r="F69" s="143"/>
      <c r="G69" s="39" t="str">
        <f>IF(H69="","",IF(H69&gt;F70,"○","●"))</f>
        <v>○</v>
      </c>
      <c r="H69" s="40">
        <v>61</v>
      </c>
      <c r="I69" s="39" t="str">
        <f>IF(J69="","",IF(J69&gt;F71,"○","●"))</f>
        <v>●</v>
      </c>
      <c r="J69" s="40">
        <v>45</v>
      </c>
      <c r="K69" s="39" t="str">
        <f>IF(L69="","",IF(L69&gt;F72,"○","●"))</f>
        <v/>
      </c>
      <c r="L69" s="40"/>
      <c r="M69" s="39" t="str">
        <f>IF(N69="","",IF(N69&gt;F73,"○","●"))</f>
        <v/>
      </c>
      <c r="N69" s="76"/>
      <c r="O69" s="66"/>
      <c r="P69" s="66">
        <f>R69*2+S69*1+T69*(-1)</f>
        <v>4</v>
      </c>
      <c r="Q69" s="59">
        <f>RANK(P68:P72,P68:P72)</f>
        <v>3</v>
      </c>
      <c r="R69" s="36">
        <f>COUNTIF(C69:N69,"○")</f>
        <v>1</v>
      </c>
      <c r="S69" s="36">
        <f>COUNTIF(C69:N69,"●")</f>
        <v>2</v>
      </c>
      <c r="T69" s="36">
        <f>COUNTIF(C69:N69,"●●")</f>
        <v>0</v>
      </c>
    </row>
    <row r="70" spans="2:20" ht="30" customHeight="1" x14ac:dyDescent="0.35">
      <c r="B70" s="72" t="str">
        <f>G67</f>
        <v>羅王</v>
      </c>
      <c r="C70" s="39" t="str">
        <f>IF(D70="","",IF(D70&gt;H68,"○","●"))</f>
        <v>●</v>
      </c>
      <c r="D70" s="40">
        <v>46</v>
      </c>
      <c r="E70" s="39" t="str">
        <f>IF(F70="","",IF(F70&gt;H69,"○","●"))</f>
        <v>●</v>
      </c>
      <c r="F70" s="40">
        <v>54</v>
      </c>
      <c r="G70" s="142"/>
      <c r="H70" s="143"/>
      <c r="I70" s="39" t="str">
        <f>IF(J70="","",IF(J70&gt;H71,"○","●"))</f>
        <v>●</v>
      </c>
      <c r="J70" s="40">
        <v>29</v>
      </c>
      <c r="K70" s="39" t="str">
        <f>IF(L70="","",IF(L70&gt;H72,"○","●"))</f>
        <v/>
      </c>
      <c r="L70" s="40"/>
      <c r="M70" s="39" t="str">
        <f>IF(N70="","",IF(N70&gt;H73,"○","●"))</f>
        <v/>
      </c>
      <c r="N70" s="76"/>
      <c r="O70" s="66"/>
      <c r="P70" s="66">
        <f>R70*2+S70*1+T70*(-1)</f>
        <v>3</v>
      </c>
      <c r="Q70" s="78">
        <f>RANK(P68:P72,P68:P72)</f>
        <v>4</v>
      </c>
      <c r="R70" s="36">
        <f>COUNTIF(C70:N70,"○")</f>
        <v>0</v>
      </c>
      <c r="S70" s="36">
        <f>COUNTIF(C70:N70,"●")</f>
        <v>3</v>
      </c>
      <c r="T70" s="36">
        <f>COUNTIF(C70:N70,"●●")</f>
        <v>0</v>
      </c>
    </row>
    <row r="71" spans="2:20" ht="30" customHeight="1" x14ac:dyDescent="0.35">
      <c r="B71" s="112" t="str">
        <f>I67</f>
        <v>新撰組</v>
      </c>
      <c r="C71" s="39" t="str">
        <f>IF(D71="","",IF(D71&gt;J68,"○","●"))</f>
        <v>○</v>
      </c>
      <c r="D71" s="40">
        <v>105</v>
      </c>
      <c r="E71" s="39" t="str">
        <f>IF(F71="","",IF(F71&gt;J69,"○","●"))</f>
        <v>○</v>
      </c>
      <c r="F71" s="40">
        <v>99</v>
      </c>
      <c r="G71" s="39" t="str">
        <f>IF(H71="","",IF(H71&gt;J70,"○","●"))</f>
        <v>○</v>
      </c>
      <c r="H71" s="40">
        <v>91</v>
      </c>
      <c r="I71" s="142"/>
      <c r="J71" s="143"/>
      <c r="K71" s="39" t="str">
        <f>IF(L71="","",IF(L71&gt;J72,"○","●"))</f>
        <v/>
      </c>
      <c r="L71" s="40"/>
      <c r="M71" s="39" t="str">
        <f>IF(N71="","",IF(N71&gt;J73,"○","●"))</f>
        <v/>
      </c>
      <c r="N71" s="76"/>
      <c r="O71" s="66"/>
      <c r="P71" s="66">
        <f>R71*2+S71*1+T71*(-1)</f>
        <v>6</v>
      </c>
      <c r="Q71" s="110">
        <f>RANK(P68:P72,P68:P72)</f>
        <v>1</v>
      </c>
      <c r="R71" s="36">
        <f>COUNTIF(C71:N71,"○")</f>
        <v>3</v>
      </c>
      <c r="S71" s="36">
        <f>COUNTIF(C71:N71,"●")</f>
        <v>0</v>
      </c>
      <c r="T71" s="36">
        <f>COUNTIF(C71:N71,"●●")</f>
        <v>0</v>
      </c>
    </row>
    <row r="72" spans="2:20" ht="30" hidden="1" customHeight="1" x14ac:dyDescent="0.35">
      <c r="B72" s="72" t="str">
        <f>K67</f>
        <v>-</v>
      </c>
      <c r="C72" s="74" t="str">
        <f>IF(D72="","",IF(D72&gt;L68,"○","●"))</f>
        <v/>
      </c>
      <c r="D72" s="75"/>
      <c r="E72" s="74" t="str">
        <f>IF(F72="","",IF(F72&gt;L69,"○","●"))</f>
        <v/>
      </c>
      <c r="F72" s="75"/>
      <c r="G72" s="74" t="str">
        <f>IF(H72="","",IF(H72&gt;L70,"○","●"))</f>
        <v/>
      </c>
      <c r="H72" s="75"/>
      <c r="I72" s="74" t="str">
        <f>IF(J72="","",IF(J72&gt;L71,"○","●"))</f>
        <v/>
      </c>
      <c r="J72" s="75"/>
      <c r="K72" s="142"/>
      <c r="L72" s="143"/>
      <c r="M72" s="74" t="str">
        <f>IF(N72="","",IF(N72&gt;L73,"○","●"))</f>
        <v/>
      </c>
      <c r="N72" s="80"/>
      <c r="O72" s="73"/>
      <c r="P72" s="73"/>
      <c r="Q72" s="78"/>
      <c r="R72" s="36">
        <f>COUNTIF(C72:N72,"○")</f>
        <v>0</v>
      </c>
      <c r="S72" s="36">
        <f>COUNTIF(C72:N72,"●")</f>
        <v>0</v>
      </c>
      <c r="T72" s="36">
        <f>COUNTIF(C72:N72,"●●")</f>
        <v>0</v>
      </c>
    </row>
    <row r="73" spans="2:20" ht="30" customHeight="1" x14ac:dyDescent="0.45">
      <c r="B73" s="24" t="str">
        <f>U17</f>
        <v>さ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2:20" ht="30" customHeight="1" x14ac:dyDescent="0.35">
      <c r="B74" s="79"/>
      <c r="C74" s="144" t="str">
        <f>V17</f>
        <v>大阪ガス</v>
      </c>
      <c r="D74" s="145"/>
      <c r="E74" s="144" t="str">
        <f>W17</f>
        <v>BAD BOYS</v>
      </c>
      <c r="F74" s="145"/>
      <c r="G74" s="144" t="str">
        <f>X17</f>
        <v>LFM</v>
      </c>
      <c r="H74" s="145"/>
      <c r="I74" s="140" t="str">
        <f>Y17</f>
        <v>teksa.B</v>
      </c>
      <c r="J74" s="146"/>
      <c r="K74" s="140" t="str">
        <f>Z17</f>
        <v>-</v>
      </c>
      <c r="L74" s="146"/>
      <c r="M74" s="140"/>
      <c r="N74" s="141"/>
      <c r="O74" s="41" t="s">
        <v>0</v>
      </c>
      <c r="P74" s="41" t="s">
        <v>1</v>
      </c>
      <c r="Q74" s="81" t="s">
        <v>7</v>
      </c>
    </row>
    <row r="75" spans="2:20" ht="30" customHeight="1" x14ac:dyDescent="0.35">
      <c r="B75" s="111" t="str">
        <f>C74</f>
        <v>大阪ガス</v>
      </c>
      <c r="C75" s="142"/>
      <c r="D75" s="143"/>
      <c r="E75" s="39" t="str">
        <f>IF(F75="","",IF(F75&gt;D76,"○","●"))</f>
        <v>○</v>
      </c>
      <c r="F75" s="40">
        <v>53</v>
      </c>
      <c r="G75" s="39" t="str">
        <f>IF(H75="","",IF(H75&gt;D77,"○","●"))</f>
        <v>○</v>
      </c>
      <c r="H75" s="40">
        <v>65</v>
      </c>
      <c r="I75" s="39" t="str">
        <f>IF(J75="","",IF(J75&gt;D78,"○","●"))</f>
        <v>○</v>
      </c>
      <c r="J75" s="40">
        <v>66</v>
      </c>
      <c r="K75" s="39" t="str">
        <f>IF(L75="","",IF(L75&gt;D79,"○","●"))</f>
        <v/>
      </c>
      <c r="L75" s="40"/>
      <c r="M75" s="39" t="str">
        <f>IF(N75="","",IF(N75&gt;D80,"○","●"))</f>
        <v/>
      </c>
      <c r="N75" s="76"/>
      <c r="O75" s="66"/>
      <c r="P75" s="73">
        <f>R75*2+S75*1+T75*(-1)</f>
        <v>6</v>
      </c>
      <c r="Q75" s="110">
        <f>RANK(P75:P79,P75:P79)</f>
        <v>1</v>
      </c>
      <c r="R75" s="36">
        <f>COUNTIF(C75:N75,"○")</f>
        <v>3</v>
      </c>
      <c r="S75" s="36">
        <f>COUNTIF(C75:N75,"●")</f>
        <v>0</v>
      </c>
      <c r="T75" s="36">
        <f>COUNTIF(C75:N75,"●●")</f>
        <v>0</v>
      </c>
    </row>
    <row r="76" spans="2:20" ht="30" customHeight="1" x14ac:dyDescent="0.35">
      <c r="B76" s="72" t="str">
        <f>E74</f>
        <v>BAD BOYS</v>
      </c>
      <c r="C76" s="39" t="str">
        <f>IF(D76="","",IF(D76&gt;F75,"○","●"))</f>
        <v>●</v>
      </c>
      <c r="D76" s="40">
        <v>51</v>
      </c>
      <c r="E76" s="142"/>
      <c r="F76" s="143"/>
      <c r="G76" s="39" t="str">
        <f>IF(H76="","",IF(H76&gt;F77,"○","●"))</f>
        <v>●</v>
      </c>
      <c r="H76" s="40">
        <v>55</v>
      </c>
      <c r="I76" s="39" t="str">
        <f>IF(J76="","",IF(J76&gt;F78,"○","●"))</f>
        <v>●</v>
      </c>
      <c r="J76" s="40">
        <v>50</v>
      </c>
      <c r="K76" s="39" t="str">
        <f>IF(L76="","",IF(L76&gt;F79,"○","●"))</f>
        <v/>
      </c>
      <c r="L76" s="40"/>
      <c r="M76" s="39" t="str">
        <f>IF(N76="","",IF(N76&gt;F80,"○","●"))</f>
        <v/>
      </c>
      <c r="N76" s="76"/>
      <c r="O76" s="66"/>
      <c r="P76" s="66">
        <f>R76*2+S76*1+T76*(-1)</f>
        <v>3</v>
      </c>
      <c r="Q76" s="59">
        <f>RANK(P75:P79,P75:P79)</f>
        <v>4</v>
      </c>
      <c r="R76" s="36">
        <f>COUNTIF(C76:N76,"○")</f>
        <v>0</v>
      </c>
      <c r="S76" s="36">
        <f>COUNTIF(C76:N76,"●")</f>
        <v>3</v>
      </c>
      <c r="T76" s="36">
        <f>COUNTIF(C76:N76,"●●")</f>
        <v>0</v>
      </c>
    </row>
    <row r="77" spans="2:20" ht="30" customHeight="1" x14ac:dyDescent="0.35">
      <c r="B77" s="72" t="str">
        <f>G74</f>
        <v>LFM</v>
      </c>
      <c r="C77" s="39" t="str">
        <f>IF(D77="","",IF(D77&gt;H75,"○","●"))</f>
        <v>●</v>
      </c>
      <c r="D77" s="40">
        <v>58</v>
      </c>
      <c r="E77" s="39" t="str">
        <f>IF(F77="","",IF(F77&gt;H76,"○","●"))</f>
        <v>○</v>
      </c>
      <c r="F77" s="40">
        <v>74</v>
      </c>
      <c r="G77" s="142"/>
      <c r="H77" s="143"/>
      <c r="I77" s="39" t="str">
        <f>IF(J77="","",IF(J77&gt;H78,"○","●"))</f>
        <v>○</v>
      </c>
      <c r="J77" s="40">
        <v>65</v>
      </c>
      <c r="K77" s="39" t="str">
        <f>IF(L77="","",IF(L77&gt;H79,"○","●"))</f>
        <v/>
      </c>
      <c r="L77" s="40"/>
      <c r="M77" s="39" t="str">
        <f>IF(N77="","",IF(N77&gt;H80,"○","●"))</f>
        <v/>
      </c>
      <c r="N77" s="76"/>
      <c r="O77" s="66"/>
      <c r="P77" s="66">
        <f>R77*2+S77*1+T77*(-1)</f>
        <v>5</v>
      </c>
      <c r="Q77" s="78">
        <f>RANK(P75:P79,P75:P79)</f>
        <v>2</v>
      </c>
      <c r="R77" s="36">
        <f>COUNTIF(C77:N77,"○")</f>
        <v>2</v>
      </c>
      <c r="S77" s="36">
        <f>COUNTIF(C77:N77,"●")</f>
        <v>1</v>
      </c>
      <c r="T77" s="36">
        <f>COUNTIF(C77:N77,"●●")</f>
        <v>0</v>
      </c>
    </row>
    <row r="78" spans="2:20" ht="30" customHeight="1" x14ac:dyDescent="0.35">
      <c r="B78" s="79" t="str">
        <f>I74</f>
        <v>teksa.B</v>
      </c>
      <c r="C78" s="39" t="str">
        <f>IF(D78="","",IF(D78&gt;J75,"○","●"))</f>
        <v>●</v>
      </c>
      <c r="D78" s="40">
        <v>62</v>
      </c>
      <c r="E78" s="39" t="str">
        <f>IF(F78="","",IF(F78&gt;J76,"○","●"))</f>
        <v>○</v>
      </c>
      <c r="F78" s="40">
        <v>76</v>
      </c>
      <c r="G78" s="39" t="str">
        <f>IF(H78="","",IF(H78&gt;J77,"○","●"))</f>
        <v>●</v>
      </c>
      <c r="H78" s="40">
        <v>54</v>
      </c>
      <c r="I78" s="142"/>
      <c r="J78" s="143"/>
      <c r="K78" s="39" t="str">
        <f>IF(L78="","",IF(L78&gt;J79,"○","●"))</f>
        <v/>
      </c>
      <c r="L78" s="40"/>
      <c r="M78" s="39" t="str">
        <f>IF(N78="","",IF(N78&gt;J80,"○","●"))</f>
        <v/>
      </c>
      <c r="N78" s="76"/>
      <c r="O78" s="66"/>
      <c r="P78" s="66">
        <f>R78*2+S78*1+T78*(-1)</f>
        <v>4</v>
      </c>
      <c r="Q78" s="78">
        <f>RANK(P75:P79,P75:P79)</f>
        <v>3</v>
      </c>
      <c r="R78" s="36">
        <f>COUNTIF(C78:N78,"○")</f>
        <v>1</v>
      </c>
      <c r="S78" s="36">
        <f>COUNTIF(C78:N78,"●")</f>
        <v>2</v>
      </c>
      <c r="T78" s="36">
        <f>COUNTIF(C78:N78,"●●")</f>
        <v>0</v>
      </c>
    </row>
    <row r="79" spans="2:20" ht="30" hidden="1" customHeight="1" x14ac:dyDescent="0.35">
      <c r="B79" s="72" t="str">
        <f>K74</f>
        <v>-</v>
      </c>
      <c r="C79" s="74" t="str">
        <f>IF(D79="","",IF(D79&gt;L75,"○","●"))</f>
        <v/>
      </c>
      <c r="D79" s="75"/>
      <c r="E79" s="74" t="str">
        <f>IF(F79="","",IF(F79&gt;L76,"○","●"))</f>
        <v/>
      </c>
      <c r="F79" s="75"/>
      <c r="G79" s="74" t="str">
        <f>IF(H79="","",IF(H79&gt;L77,"○","●"))</f>
        <v/>
      </c>
      <c r="H79" s="75"/>
      <c r="I79" s="74" t="str">
        <f>IF(J79="","",IF(J79&gt;L78,"○","●"))</f>
        <v/>
      </c>
      <c r="J79" s="75"/>
      <c r="K79" s="142"/>
      <c r="L79" s="143"/>
      <c r="M79" s="74" t="str">
        <f>IF(N79="","",IF(N79&gt;L80,"○","●"))</f>
        <v/>
      </c>
      <c r="N79" s="80"/>
      <c r="O79" s="73"/>
      <c r="P79" s="73"/>
      <c r="Q79" s="78"/>
      <c r="R79" s="36">
        <f>COUNTIF(C79:N79,"○")</f>
        <v>0</v>
      </c>
      <c r="S79" s="36">
        <f>COUNTIF(C79:N79,"●")</f>
        <v>0</v>
      </c>
      <c r="T79" s="36">
        <f>COUNTIF(C79:N79,"●●")</f>
        <v>0</v>
      </c>
    </row>
    <row r="80" spans="2:20" ht="30" customHeight="1" x14ac:dyDescent="0.45">
      <c r="B80" s="24" t="str">
        <f>U18</f>
        <v>し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2:20" ht="30" customHeight="1" x14ac:dyDescent="0.35">
      <c r="B81" s="79"/>
      <c r="C81" s="144" t="str">
        <f>'男子2-4部'!V18</f>
        <v>That’s PIZZA</v>
      </c>
      <c r="D81" s="145"/>
      <c r="E81" s="144" t="str">
        <f>'男子2-4部'!W18</f>
        <v>ARROW PIGS</v>
      </c>
      <c r="F81" s="145"/>
      <c r="G81" s="149" t="str">
        <f>'男子2-4部'!X18</f>
        <v>大日本住友製薬／欠場</v>
      </c>
      <c r="H81" s="150"/>
      <c r="I81" s="140" t="str">
        <f>'男子2-4部'!Y18</f>
        <v>Chupacabra</v>
      </c>
      <c r="J81" s="146"/>
      <c r="K81" s="140"/>
      <c r="L81" s="146"/>
      <c r="M81" s="140"/>
      <c r="N81" s="141"/>
      <c r="O81" s="41" t="s">
        <v>0</v>
      </c>
      <c r="P81" s="41" t="s">
        <v>1</v>
      </c>
      <c r="Q81" s="81" t="s">
        <v>7</v>
      </c>
    </row>
    <row r="82" spans="2:20" ht="30" customHeight="1" x14ac:dyDescent="0.35">
      <c r="B82" s="72" t="str">
        <f>C81</f>
        <v>That’s PIZZA</v>
      </c>
      <c r="C82" s="142"/>
      <c r="D82" s="143"/>
      <c r="E82" s="39" t="str">
        <f>IF(F82="","",IF(F82&gt;D83,"○","●"))</f>
        <v>○</v>
      </c>
      <c r="F82" s="40">
        <v>58</v>
      </c>
      <c r="G82" s="91" t="str">
        <f>IF(H82="","",IF(H82&gt;D84,"○","●"))</f>
        <v/>
      </c>
      <c r="H82" s="92"/>
      <c r="I82" s="39" t="str">
        <f>IF(J82="","",IF(J82&gt;D85,"○","●"))</f>
        <v>●</v>
      </c>
      <c r="J82" s="40">
        <v>45</v>
      </c>
      <c r="K82" s="39" t="str">
        <f>IF(L82="","",IF(L82&gt;D86,"○","●"))</f>
        <v/>
      </c>
      <c r="L82" s="40"/>
      <c r="M82" s="58"/>
      <c r="N82" s="87"/>
      <c r="O82" s="66"/>
      <c r="P82" s="73">
        <f>R82*2+S82*1+T82*(-1)</f>
        <v>3</v>
      </c>
      <c r="Q82" s="78">
        <f>RANK(P82:P87,P82:P87)</f>
        <v>2</v>
      </c>
      <c r="R82" s="36">
        <f>COUNTIF(C82:N82,"○")</f>
        <v>1</v>
      </c>
      <c r="S82" s="36">
        <f>COUNTIF(C82:N82,"●")</f>
        <v>1</v>
      </c>
      <c r="T82" s="36">
        <f>COUNTIF(C82:N82,"●●")</f>
        <v>0</v>
      </c>
    </row>
    <row r="83" spans="2:20" ht="30" customHeight="1" x14ac:dyDescent="0.35">
      <c r="B83" s="72" t="str">
        <f>E81</f>
        <v>ARROW PIGS</v>
      </c>
      <c r="C83" s="39" t="str">
        <f>IF(D83="","",IF(D83&gt;F82,"○","●"))</f>
        <v>●</v>
      </c>
      <c r="D83" s="40">
        <v>49</v>
      </c>
      <c r="E83" s="142"/>
      <c r="F83" s="143"/>
      <c r="G83" s="91" t="str">
        <f>IF(H83="","",IF(H83&gt;F84,"○","●"))</f>
        <v/>
      </c>
      <c r="H83" s="92"/>
      <c r="I83" s="39" t="str">
        <f>IF(J83="","",IF(J83&gt;F85,"○","●"))</f>
        <v>●</v>
      </c>
      <c r="J83" s="40">
        <v>59</v>
      </c>
      <c r="K83" s="39" t="str">
        <f>IF(L83="","",IF(L83&gt;F86,"○","●"))</f>
        <v/>
      </c>
      <c r="L83" s="40"/>
      <c r="M83" s="58"/>
      <c r="N83" s="87"/>
      <c r="O83" s="66"/>
      <c r="P83" s="66">
        <f>R83*2+S83*1+T83*(-1)</f>
        <v>2</v>
      </c>
      <c r="Q83" s="59">
        <f>RANK(P82:P87,P82:P87)</f>
        <v>3</v>
      </c>
      <c r="R83" s="36">
        <f>COUNTIF(C83:N83,"○")</f>
        <v>0</v>
      </c>
      <c r="S83" s="36">
        <f>COUNTIF(C83:N83,"●")</f>
        <v>2</v>
      </c>
      <c r="T83" s="36">
        <f>COUNTIF(C83:N83,"●●")</f>
        <v>0</v>
      </c>
    </row>
    <row r="84" spans="2:20" ht="30" customHeight="1" x14ac:dyDescent="0.35">
      <c r="B84" s="90" t="str">
        <f>G81</f>
        <v>大日本住友製薬／欠場</v>
      </c>
      <c r="C84" s="91" t="str">
        <f>IF(D84="","",IF(D84&gt;H82,"○","●"))</f>
        <v/>
      </c>
      <c r="D84" s="92"/>
      <c r="E84" s="91" t="str">
        <f>IF(F84="","",IF(F84&gt;H83,"○","●"))</f>
        <v/>
      </c>
      <c r="F84" s="92"/>
      <c r="G84" s="147"/>
      <c r="H84" s="148"/>
      <c r="I84" s="91" t="str">
        <f>IF(J84="","",IF(J84&gt;H85,"○","●"))</f>
        <v/>
      </c>
      <c r="J84" s="92"/>
      <c r="K84" s="91" t="str">
        <f>IF(L84="","",IF(L84&gt;H86,"○","●"))</f>
        <v/>
      </c>
      <c r="L84" s="92"/>
      <c r="M84" s="97"/>
      <c r="N84" s="98"/>
      <c r="O84" s="94"/>
      <c r="P84" s="94">
        <f>R84*2+S84*1+T84*(-1)</f>
        <v>0</v>
      </c>
      <c r="Q84" s="78">
        <f>RANK(P82:P87,P82:P87)</f>
        <v>4</v>
      </c>
      <c r="R84" s="36">
        <f>COUNTIF(C84:N84,"○")</f>
        <v>0</v>
      </c>
      <c r="S84" s="36">
        <f>COUNTIF(C84:N84,"●")</f>
        <v>0</v>
      </c>
      <c r="T84" s="36">
        <f>COUNTIF(C84:N84,"●●")</f>
        <v>0</v>
      </c>
    </row>
    <row r="85" spans="2:20" ht="30" customHeight="1" thickBot="1" x14ac:dyDescent="0.4">
      <c r="B85" s="112" t="str">
        <f>I81</f>
        <v>Chupacabra</v>
      </c>
      <c r="C85" s="39" t="str">
        <f>IF(D85="","",IF(D85&gt;J82,"○","●"))</f>
        <v>○</v>
      </c>
      <c r="D85" s="40">
        <v>77</v>
      </c>
      <c r="E85" s="39" t="str">
        <f>IF(F85="","",IF(F85&gt;J83,"○","●"))</f>
        <v>○</v>
      </c>
      <c r="F85" s="40">
        <v>98</v>
      </c>
      <c r="G85" s="91" t="str">
        <f>IF(H85="","",IF(H85&gt;J84,"○","●"))</f>
        <v/>
      </c>
      <c r="H85" s="92"/>
      <c r="I85" s="142"/>
      <c r="J85" s="143"/>
      <c r="K85" s="39" t="str">
        <f>IF(L85="","",IF(L85&gt;J86,"○","●"))</f>
        <v/>
      </c>
      <c r="L85" s="40"/>
      <c r="M85" s="60"/>
      <c r="N85" s="88"/>
      <c r="O85" s="73"/>
      <c r="P85" s="73">
        <f>R85*2+S85*1+T85*(-1)</f>
        <v>4</v>
      </c>
      <c r="Q85" s="110">
        <f>RANK(P82:P87,P82:P87)</f>
        <v>1</v>
      </c>
      <c r="R85" s="36">
        <f>COUNTIF(C85:N85,"○")</f>
        <v>2</v>
      </c>
      <c r="S85" s="36">
        <f>COUNTIF(C85:N85,"●")</f>
        <v>0</v>
      </c>
      <c r="T85" s="36">
        <f>COUNTIF(C85:N85,"●●")</f>
        <v>0</v>
      </c>
    </row>
    <row r="86" spans="2:20" ht="30" hidden="1" customHeight="1" x14ac:dyDescent="0.35">
      <c r="B86" s="72"/>
      <c r="C86" s="39" t="str">
        <f>IF(D86="","",IF(D86&gt;L82,"○","●"))</f>
        <v/>
      </c>
      <c r="D86" s="40"/>
      <c r="E86" s="39" t="str">
        <f>IF(F86="","",IF(F86&gt;L83,"○","●"))</f>
        <v/>
      </c>
      <c r="F86" s="40"/>
      <c r="G86" s="91" t="str">
        <f>IF(H86="","",IF(H86&gt;L84,"○","●"))</f>
        <v/>
      </c>
      <c r="H86" s="92"/>
      <c r="I86" s="39" t="str">
        <f>IF(J86="","",IF(J86&gt;L85,"○","●"))</f>
        <v/>
      </c>
      <c r="J86" s="40"/>
      <c r="K86" s="142"/>
      <c r="L86" s="143"/>
      <c r="M86" s="58"/>
      <c r="N86" s="87"/>
      <c r="O86" s="66"/>
      <c r="P86" s="66"/>
      <c r="Q86" s="78"/>
      <c r="R86" s="36">
        <f>COUNTIF(C86:N86,"○")</f>
        <v>0</v>
      </c>
      <c r="S86" s="36">
        <f>COUNTIF(C86:N86,"●")</f>
        <v>0</v>
      </c>
      <c r="T86" s="36">
        <f>COUNTIF(C86:N86,"●●")</f>
        <v>0</v>
      </c>
    </row>
    <row r="87" spans="2:20" ht="30" customHeight="1" x14ac:dyDescent="0.45">
      <c r="B87" s="24" t="s">
        <v>136</v>
      </c>
    </row>
    <row r="88" spans="2:20" ht="30" customHeight="1" x14ac:dyDescent="0.35">
      <c r="B88" s="79"/>
      <c r="C88" s="144" t="str">
        <f>V19</f>
        <v>Revengers</v>
      </c>
      <c r="D88" s="145"/>
      <c r="E88" s="144" t="str">
        <f>W19</f>
        <v>ろんぐ団大阪</v>
      </c>
      <c r="F88" s="145"/>
      <c r="G88" s="144" t="str">
        <f>X19</f>
        <v>法曹バスケットボール</v>
      </c>
      <c r="H88" s="145"/>
      <c r="I88" s="140" t="str">
        <f>Y19</f>
        <v>ORIGINAL　W.L.S</v>
      </c>
      <c r="J88" s="146"/>
      <c r="K88" s="140" t="str">
        <f>Z19</f>
        <v>-</v>
      </c>
      <c r="L88" s="146"/>
      <c r="M88" s="140"/>
      <c r="N88" s="141"/>
      <c r="O88" s="41" t="s">
        <v>0</v>
      </c>
      <c r="P88" s="41" t="s">
        <v>1</v>
      </c>
      <c r="Q88" s="81" t="s">
        <v>7</v>
      </c>
    </row>
    <row r="89" spans="2:20" ht="30" customHeight="1" x14ac:dyDescent="0.35">
      <c r="B89" s="111" t="str">
        <f>C88</f>
        <v>Revengers</v>
      </c>
      <c r="C89" s="142"/>
      <c r="D89" s="143"/>
      <c r="E89" s="39" t="str">
        <f>IF(F89="","",IF(F89&gt;D90,"○","●"))</f>
        <v>○</v>
      </c>
      <c r="F89" s="40">
        <v>67</v>
      </c>
      <c r="G89" s="39" t="str">
        <f>IF(H89="","",IF(H89&gt;D91,"○","●"))</f>
        <v>○</v>
      </c>
      <c r="H89" s="40">
        <v>82</v>
      </c>
      <c r="I89" s="39" t="str">
        <f>IF(J89="","",IF(J89&gt;D92,"○","●"))</f>
        <v>○</v>
      </c>
      <c r="J89" s="40">
        <v>64</v>
      </c>
      <c r="K89" s="39" t="str">
        <f>IF(L89="","",IF(L89&gt;D93,"○","●"))</f>
        <v/>
      </c>
      <c r="L89" s="40"/>
      <c r="M89" s="39" t="str">
        <f>IF(N89="","",IF(N89&gt;D94,"○","●"))</f>
        <v/>
      </c>
      <c r="N89" s="76"/>
      <c r="O89" s="66"/>
      <c r="P89" s="73">
        <f>R89*2+S89*1+T89*(-1)</f>
        <v>6</v>
      </c>
      <c r="Q89" s="110">
        <f>RANK(P89:P93,P89:P93)</f>
        <v>1</v>
      </c>
      <c r="R89" s="36">
        <f>COUNTIF(C89:N89,"○")</f>
        <v>3</v>
      </c>
      <c r="S89" s="36">
        <f>COUNTIF(C89:N89,"●")</f>
        <v>0</v>
      </c>
      <c r="T89" s="36">
        <f>COUNTIF(C89:N89,"●●")</f>
        <v>0</v>
      </c>
    </row>
    <row r="90" spans="2:20" ht="30" customHeight="1" x14ac:dyDescent="0.35">
      <c r="B90" s="72" t="str">
        <f>E88</f>
        <v>ろんぐ団大阪</v>
      </c>
      <c r="C90" s="39" t="str">
        <f>IF(D90="","",IF(D90&gt;F89,"○","●"))</f>
        <v>●</v>
      </c>
      <c r="D90" s="40">
        <v>42</v>
      </c>
      <c r="E90" s="142"/>
      <c r="F90" s="143"/>
      <c r="G90" s="39" t="str">
        <f>IF(H90="","",IF(H90&gt;F91,"○","●"))</f>
        <v>○</v>
      </c>
      <c r="H90" s="40">
        <v>68</v>
      </c>
      <c r="I90" s="39" t="str">
        <f>IF(J90="","",IF(J90&gt;F92,"○","●"))</f>
        <v>●</v>
      </c>
      <c r="J90" s="40">
        <v>49</v>
      </c>
      <c r="K90" s="39" t="str">
        <f>IF(L90="","",IF(L90&gt;F93,"○","●"))</f>
        <v/>
      </c>
      <c r="L90" s="40"/>
      <c r="M90" s="39" t="str">
        <f>IF(N90="","",IF(N90&gt;F94,"○","●"))</f>
        <v/>
      </c>
      <c r="N90" s="76"/>
      <c r="O90" s="66">
        <v>-13</v>
      </c>
      <c r="P90" s="66">
        <f>R90*2+S90*1+T90*(-1)</f>
        <v>4</v>
      </c>
      <c r="Q90" s="59">
        <v>4</v>
      </c>
      <c r="R90" s="36">
        <f>COUNTIF(C90:N90,"○")</f>
        <v>1</v>
      </c>
      <c r="S90" s="36">
        <f>COUNTIF(C90:N90,"●")</f>
        <v>2</v>
      </c>
      <c r="T90" s="36">
        <f>COUNTIF(C90:N90,"●●")</f>
        <v>0</v>
      </c>
    </row>
    <row r="91" spans="2:20" ht="30" customHeight="1" x14ac:dyDescent="0.35">
      <c r="B91" s="72" t="str">
        <f>G88</f>
        <v>法曹バスケットボール</v>
      </c>
      <c r="C91" s="39" t="str">
        <f>IF(D91="","",IF(D91&gt;H89,"○","●"))</f>
        <v>●</v>
      </c>
      <c r="D91" s="40">
        <v>53</v>
      </c>
      <c r="E91" s="39" t="str">
        <f>IF(F91="","",IF(F91&gt;H90,"○","●"))</f>
        <v>●</v>
      </c>
      <c r="F91" s="40">
        <v>66</v>
      </c>
      <c r="G91" s="142"/>
      <c r="H91" s="143"/>
      <c r="I91" s="39" t="str">
        <f>IF(J91="","",IF(J91&gt;H92,"○","●"))</f>
        <v>○</v>
      </c>
      <c r="J91" s="40">
        <v>53</v>
      </c>
      <c r="K91" s="39" t="str">
        <f>IF(L91="","",IF(L91&gt;H93,"○","●"))</f>
        <v/>
      </c>
      <c r="L91" s="40"/>
      <c r="M91" s="39" t="str">
        <f>IF(N91="","",IF(N91&gt;H94,"○","●"))</f>
        <v/>
      </c>
      <c r="N91" s="76"/>
      <c r="O91" s="66">
        <v>7</v>
      </c>
      <c r="P91" s="66">
        <f>R91*2+S91*1+T91*(-1)</f>
        <v>4</v>
      </c>
      <c r="Q91" s="78">
        <f>RANK(P89:P93,P89:P93)</f>
        <v>2</v>
      </c>
      <c r="R91" s="36">
        <f>COUNTIF(C91:N91,"○")</f>
        <v>1</v>
      </c>
      <c r="S91" s="36">
        <f>COUNTIF(C91:N91,"●")</f>
        <v>2</v>
      </c>
      <c r="T91" s="36">
        <f>COUNTIF(C91:N91,"●●")</f>
        <v>0</v>
      </c>
    </row>
    <row r="92" spans="2:20" ht="30" customHeight="1" x14ac:dyDescent="0.35">
      <c r="B92" s="79" t="str">
        <f>I88</f>
        <v>ORIGINAL　W.L.S</v>
      </c>
      <c r="C92" s="39" t="str">
        <f>IF(D92="","",IF(D92&gt;J89,"○","●"))</f>
        <v>●</v>
      </c>
      <c r="D92" s="40">
        <v>52</v>
      </c>
      <c r="E92" s="39" t="str">
        <f>IF(F92="","",IF(F92&gt;J90,"○","●"))</f>
        <v>○</v>
      </c>
      <c r="F92" s="40">
        <v>64</v>
      </c>
      <c r="G92" s="39" t="str">
        <f>IF(H92="","",IF(H92&gt;J91,"○","●"))</f>
        <v>●</v>
      </c>
      <c r="H92" s="40">
        <v>44</v>
      </c>
      <c r="I92" s="142"/>
      <c r="J92" s="143"/>
      <c r="K92" s="39" t="str">
        <f>IF(L92="","",IF(L92&gt;J93,"○","●"))</f>
        <v/>
      </c>
      <c r="L92" s="40"/>
      <c r="M92" s="39" t="str">
        <f>IF(N92="","",IF(N92&gt;J94,"○","●"))</f>
        <v/>
      </c>
      <c r="N92" s="76"/>
      <c r="O92" s="66">
        <v>6</v>
      </c>
      <c r="P92" s="66">
        <f>R92*2+S92*1+T92*(-1)</f>
        <v>4</v>
      </c>
      <c r="Q92" s="78">
        <v>3</v>
      </c>
      <c r="R92" s="36">
        <f>COUNTIF(C92:N92,"○")</f>
        <v>1</v>
      </c>
      <c r="S92" s="36">
        <f>COUNTIF(C92:N92,"●")</f>
        <v>2</v>
      </c>
      <c r="T92" s="36">
        <f>COUNTIF(C92:N92,"●●")</f>
        <v>0</v>
      </c>
    </row>
    <row r="93" spans="2:20" ht="30" hidden="1" customHeight="1" x14ac:dyDescent="0.35">
      <c r="B93" s="72" t="str">
        <f>K88</f>
        <v>-</v>
      </c>
      <c r="C93" s="74" t="str">
        <f>IF(D93="","",IF(D93&gt;L89,"○","●"))</f>
        <v/>
      </c>
      <c r="D93" s="75"/>
      <c r="E93" s="74" t="str">
        <f>IF(F93="","",IF(F93&gt;L90,"○","●"))</f>
        <v/>
      </c>
      <c r="F93" s="75"/>
      <c r="G93" s="74" t="str">
        <f>IF(H93="","",IF(H93&gt;L91,"○","●"))</f>
        <v/>
      </c>
      <c r="H93" s="75"/>
      <c r="I93" s="74" t="str">
        <f>IF(J93="","",IF(J93&gt;L92,"○","●"))</f>
        <v/>
      </c>
      <c r="J93" s="75"/>
      <c r="K93" s="142"/>
      <c r="L93" s="143"/>
      <c r="M93" s="74" t="str">
        <f>IF(N93="","",IF(N93&gt;L94,"○","●"))</f>
        <v/>
      </c>
      <c r="N93" s="80"/>
      <c r="O93" s="73"/>
      <c r="P93" s="73"/>
      <c r="Q93" s="78"/>
      <c r="R93" s="36">
        <f>COUNTIF(C93:N93,"○")</f>
        <v>0</v>
      </c>
      <c r="S93" s="36">
        <f>COUNTIF(C93:N93,"●")</f>
        <v>0</v>
      </c>
      <c r="T93" s="36">
        <f>COUNTIF(C93:N93,"●●")</f>
        <v>0</v>
      </c>
    </row>
    <row r="94" spans="2:20" ht="30" customHeight="1" x14ac:dyDescent="0.45">
      <c r="B94" s="24" t="s">
        <v>137</v>
      </c>
    </row>
    <row r="95" spans="2:20" ht="30" customHeight="1" x14ac:dyDescent="0.35">
      <c r="B95" s="79"/>
      <c r="C95" s="144" t="str">
        <f>V20</f>
        <v>関西電力</v>
      </c>
      <c r="D95" s="145"/>
      <c r="E95" s="144" t="str">
        <f>W20</f>
        <v>Paradox</v>
      </c>
      <c r="F95" s="145"/>
      <c r="G95" s="144" t="str">
        <f>X20</f>
        <v>strongbonds</v>
      </c>
      <c r="H95" s="145"/>
      <c r="I95" s="140" t="str">
        <f>Y20</f>
        <v>FIFTY RIVERS</v>
      </c>
      <c r="J95" s="146"/>
      <c r="K95" s="140" t="str">
        <f>Z20</f>
        <v>-</v>
      </c>
      <c r="L95" s="146"/>
      <c r="M95" s="140"/>
      <c r="N95" s="141"/>
      <c r="O95" s="41" t="s">
        <v>0</v>
      </c>
      <c r="P95" s="41" t="s">
        <v>1</v>
      </c>
      <c r="Q95" s="81" t="s">
        <v>7</v>
      </c>
    </row>
    <row r="96" spans="2:20" ht="30" customHeight="1" x14ac:dyDescent="0.35">
      <c r="B96" s="72" t="str">
        <f>C95</f>
        <v>関西電力</v>
      </c>
      <c r="C96" s="142"/>
      <c r="D96" s="143"/>
      <c r="E96" s="39" t="str">
        <f>IF(F96="","",IF(F96&gt;D97,"○","●"))</f>
        <v>○</v>
      </c>
      <c r="F96" s="40">
        <v>66</v>
      </c>
      <c r="G96" s="39" t="str">
        <f>IF(H96="","",IF(H96&gt;D98,"○","●"))</f>
        <v>○</v>
      </c>
      <c r="H96" s="40">
        <v>84</v>
      </c>
      <c r="I96" s="39" t="str">
        <f>IF(J96="","",IF(J96&gt;D99,"○","●"))</f>
        <v>●</v>
      </c>
      <c r="J96" s="40">
        <v>36</v>
      </c>
      <c r="K96" s="39" t="str">
        <f>IF(L96="","",IF(L96&gt;D100,"○","●"))</f>
        <v/>
      </c>
      <c r="L96" s="40"/>
      <c r="M96" s="39" t="str">
        <f>IF(N96="","",IF(N96&gt;D101,"○","●"))</f>
        <v/>
      </c>
      <c r="N96" s="76"/>
      <c r="O96" s="66"/>
      <c r="P96" s="73">
        <f>R96*2+S96*1+T96*(-1)</f>
        <v>5</v>
      </c>
      <c r="Q96" s="78">
        <f>RANK(P96:P100,P96:P100)</f>
        <v>2</v>
      </c>
      <c r="R96" s="36">
        <f>COUNTIF(C96:N96,"○")</f>
        <v>2</v>
      </c>
      <c r="S96" s="36">
        <f>COUNTIF(C96:N96,"●")</f>
        <v>1</v>
      </c>
      <c r="T96" s="36">
        <f>COUNTIF(C96:N96,"●●")</f>
        <v>0</v>
      </c>
    </row>
    <row r="97" spans="2:20" ht="30" customHeight="1" x14ac:dyDescent="0.35">
      <c r="B97" s="72" t="str">
        <f>E95</f>
        <v>Paradox</v>
      </c>
      <c r="C97" s="39" t="str">
        <f>IF(D97="","",IF(D97&gt;F96,"○","●"))</f>
        <v>●</v>
      </c>
      <c r="D97" s="40">
        <v>46</v>
      </c>
      <c r="E97" s="142"/>
      <c r="F97" s="143"/>
      <c r="G97" s="39" t="str">
        <f>IF(H97="","",IF(H97&gt;F98,"○","●"))</f>
        <v>●</v>
      </c>
      <c r="H97" s="40">
        <v>59</v>
      </c>
      <c r="I97" s="39" t="str">
        <f>IF(J97="","",IF(J97&gt;F99,"○","●"))</f>
        <v>●</v>
      </c>
      <c r="J97" s="40">
        <v>35</v>
      </c>
      <c r="K97" s="39" t="str">
        <f>IF(L97="","",IF(L97&gt;F100,"○","●"))</f>
        <v/>
      </c>
      <c r="L97" s="40"/>
      <c r="M97" s="39" t="str">
        <f>IF(N97="","",IF(N97&gt;F101,"○","●"))</f>
        <v/>
      </c>
      <c r="N97" s="76"/>
      <c r="O97" s="66"/>
      <c r="P97" s="66">
        <f>R97*2+S97*1+T97*(-1)</f>
        <v>3</v>
      </c>
      <c r="Q97" s="59">
        <f>RANK(P96:P100,P96:P100)</f>
        <v>4</v>
      </c>
      <c r="R97" s="36">
        <f>COUNTIF(C97:N97,"○")</f>
        <v>0</v>
      </c>
      <c r="S97" s="36">
        <f>COUNTIF(C97:N97,"●")</f>
        <v>3</v>
      </c>
      <c r="T97" s="36">
        <f>COUNTIF(C97:N97,"●●")</f>
        <v>0</v>
      </c>
    </row>
    <row r="98" spans="2:20" ht="30" customHeight="1" x14ac:dyDescent="0.35">
      <c r="B98" s="72" t="str">
        <f>G95</f>
        <v>strongbonds</v>
      </c>
      <c r="C98" s="39" t="str">
        <f>IF(D98="","",IF(D98&gt;H96,"○","●"))</f>
        <v>●</v>
      </c>
      <c r="D98" s="40">
        <v>44</v>
      </c>
      <c r="E98" s="39" t="str">
        <f>IF(F98="","",IF(F98&gt;H97,"○","●"))</f>
        <v>○</v>
      </c>
      <c r="F98" s="40">
        <v>65</v>
      </c>
      <c r="G98" s="142"/>
      <c r="H98" s="143"/>
      <c r="I98" s="39" t="str">
        <f>IF(J98="","",IF(J98&gt;H99,"○","●"))</f>
        <v>●</v>
      </c>
      <c r="J98" s="40">
        <v>36</v>
      </c>
      <c r="K98" s="39" t="str">
        <f>IF(L98="","",IF(L98&gt;H100,"○","●"))</f>
        <v/>
      </c>
      <c r="L98" s="40"/>
      <c r="M98" s="39" t="str">
        <f>IF(N98="","",IF(N98&gt;H101,"○","●"))</f>
        <v/>
      </c>
      <c r="N98" s="76"/>
      <c r="O98" s="66"/>
      <c r="P98" s="66">
        <f>R98*2+S98*1+T98*(-1)</f>
        <v>4</v>
      </c>
      <c r="Q98" s="78">
        <f>RANK(P96:P100,P96:P100)</f>
        <v>3</v>
      </c>
      <c r="R98" s="36">
        <f>COUNTIF(C98:N98,"○")</f>
        <v>1</v>
      </c>
      <c r="S98" s="36">
        <f>COUNTIF(C98:N98,"●")</f>
        <v>2</v>
      </c>
      <c r="T98" s="36">
        <f>COUNTIF(C98:N98,"●●")</f>
        <v>0</v>
      </c>
    </row>
    <row r="99" spans="2:20" ht="30" customHeight="1" x14ac:dyDescent="0.35">
      <c r="B99" s="112" t="str">
        <f>I95</f>
        <v>FIFTY RIVERS</v>
      </c>
      <c r="C99" s="39" t="str">
        <f>IF(D99="","",IF(D99&gt;J96,"○","●"))</f>
        <v>○</v>
      </c>
      <c r="D99" s="40">
        <v>57</v>
      </c>
      <c r="E99" s="39" t="str">
        <f>IF(F99="","",IF(F99&gt;J97,"○","●"))</f>
        <v>○</v>
      </c>
      <c r="F99" s="40">
        <v>132</v>
      </c>
      <c r="G99" s="39" t="str">
        <f>IF(H99="","",IF(H99&gt;J98,"○","●"))</f>
        <v>○</v>
      </c>
      <c r="H99" s="40">
        <v>64</v>
      </c>
      <c r="I99" s="142"/>
      <c r="J99" s="143"/>
      <c r="K99" s="39" t="str">
        <f>IF(L99="","",IF(L99&gt;J100,"○","●"))</f>
        <v/>
      </c>
      <c r="L99" s="40"/>
      <c r="M99" s="39" t="str">
        <f>IF(N99="","",IF(N99&gt;J101,"○","●"))</f>
        <v/>
      </c>
      <c r="N99" s="76"/>
      <c r="O99" s="66"/>
      <c r="P99" s="66">
        <f>R99*2+S99*1+T99*(-1)</f>
        <v>6</v>
      </c>
      <c r="Q99" s="110">
        <f>RANK(P96:P100,P96:P100)</f>
        <v>1</v>
      </c>
      <c r="R99" s="36">
        <f>COUNTIF(C99:N99,"○")</f>
        <v>3</v>
      </c>
      <c r="S99" s="36">
        <f>COUNTIF(C99:N99,"●")</f>
        <v>0</v>
      </c>
      <c r="T99" s="36">
        <f>COUNTIF(C99:N99,"●●")</f>
        <v>0</v>
      </c>
    </row>
    <row r="100" spans="2:20" ht="30" hidden="1" customHeight="1" x14ac:dyDescent="0.35">
      <c r="B100" s="72" t="str">
        <f>K95</f>
        <v>-</v>
      </c>
      <c r="C100" s="74" t="str">
        <f>IF(D100="","",IF(D100&gt;L96,"○","●"))</f>
        <v/>
      </c>
      <c r="D100" s="75"/>
      <c r="E100" s="74" t="str">
        <f>IF(F100="","",IF(F100&gt;L97,"○","●"))</f>
        <v/>
      </c>
      <c r="F100" s="75"/>
      <c r="G100" s="74" t="str">
        <f>IF(H100="","",IF(H100&gt;L98,"○","●"))</f>
        <v/>
      </c>
      <c r="H100" s="75"/>
      <c r="I100" s="74" t="str">
        <f>IF(J100="","",IF(J100&gt;L99,"○","●"))</f>
        <v/>
      </c>
      <c r="J100" s="75"/>
      <c r="K100" s="142"/>
      <c r="L100" s="143"/>
      <c r="M100" s="74" t="str">
        <f>IF(N100="","",IF(N100&gt;L101,"○","●"))</f>
        <v/>
      </c>
      <c r="N100" s="80"/>
      <c r="O100" s="73"/>
      <c r="P100" s="73"/>
      <c r="Q100" s="78"/>
      <c r="R100" s="36">
        <f>COUNTIF(C100:N100,"○")</f>
        <v>0</v>
      </c>
      <c r="S100" s="36">
        <f>COUNTIF(C100:N100,"●")</f>
        <v>0</v>
      </c>
      <c r="T100" s="36">
        <f>COUNTIF(C100:N100,"●●")</f>
        <v>0</v>
      </c>
    </row>
    <row r="101" spans="2:20" ht="30" customHeight="1" x14ac:dyDescent="0.45">
      <c r="B101" s="24" t="s">
        <v>138</v>
      </c>
    </row>
    <row r="102" spans="2:20" ht="30" customHeight="1" x14ac:dyDescent="0.35">
      <c r="B102" s="79"/>
      <c r="C102" s="144" t="str">
        <f>V21</f>
        <v>Rukiies</v>
      </c>
      <c r="D102" s="145"/>
      <c r="E102" s="149" t="str">
        <f>W21</f>
        <v>Railways／欠場</v>
      </c>
      <c r="F102" s="150"/>
      <c r="G102" s="144" t="str">
        <f>X21</f>
        <v>VERMELHO</v>
      </c>
      <c r="H102" s="145"/>
      <c r="I102" s="140" t="str">
        <f>Y21</f>
        <v>REDFOX</v>
      </c>
      <c r="J102" s="146"/>
      <c r="K102" s="140" t="str">
        <f>Z21</f>
        <v>-</v>
      </c>
      <c r="L102" s="146"/>
      <c r="M102" s="140"/>
      <c r="N102" s="141"/>
      <c r="O102" s="41" t="s">
        <v>0</v>
      </c>
      <c r="P102" s="41" t="s">
        <v>1</v>
      </c>
      <c r="Q102" s="81" t="s">
        <v>7</v>
      </c>
    </row>
    <row r="103" spans="2:20" ht="30" customHeight="1" x14ac:dyDescent="0.35">
      <c r="B103" s="72" t="str">
        <f>C102</f>
        <v>Rukiies</v>
      </c>
      <c r="C103" s="142"/>
      <c r="D103" s="143"/>
      <c r="E103" s="91" t="str">
        <f>IF(F103="","",IF(F103&gt;D104,"○","●"))</f>
        <v/>
      </c>
      <c r="F103" s="92"/>
      <c r="G103" s="39" t="str">
        <f>IF(H103="","",IF(H103&gt;D105,"○","●"))</f>
        <v>○</v>
      </c>
      <c r="H103" s="40">
        <v>88</v>
      </c>
      <c r="I103" s="39" t="str">
        <f>IF(J103="","",IF(J103&gt;D106,"○","●"))</f>
        <v>●</v>
      </c>
      <c r="J103" s="40">
        <v>61</v>
      </c>
      <c r="K103" s="39" t="str">
        <f>IF(L103="","",IF(L103&gt;D107,"○","●"))</f>
        <v/>
      </c>
      <c r="L103" s="40"/>
      <c r="M103" s="39" t="str">
        <f>IF(N103="","",IF(N103&gt;D108,"○","●"))</f>
        <v/>
      </c>
      <c r="N103" s="76"/>
      <c r="O103" s="66"/>
      <c r="P103" s="73">
        <f>R103*2+S103*1+T103*(-1)</f>
        <v>3</v>
      </c>
      <c r="Q103" s="78">
        <f>RANK(P103:P107,P103:P107)</f>
        <v>2</v>
      </c>
      <c r="R103" s="36">
        <f>COUNTIF(C103:N103,"○")</f>
        <v>1</v>
      </c>
      <c r="S103" s="36">
        <f>COUNTIF(C103:N103,"●")</f>
        <v>1</v>
      </c>
      <c r="T103" s="36">
        <f>COUNTIF(C103:N103,"●●")</f>
        <v>0</v>
      </c>
    </row>
    <row r="104" spans="2:20" ht="30" customHeight="1" x14ac:dyDescent="0.35">
      <c r="B104" s="90" t="str">
        <f>E102</f>
        <v>Railways／欠場</v>
      </c>
      <c r="C104" s="91" t="str">
        <f>IF(D104="","",IF(D104&gt;F103,"○","●"))</f>
        <v/>
      </c>
      <c r="D104" s="92"/>
      <c r="E104" s="147"/>
      <c r="F104" s="148"/>
      <c r="G104" s="91" t="str">
        <f>IF(H104="","",IF(H104&gt;F105,"○","●"))</f>
        <v/>
      </c>
      <c r="H104" s="92"/>
      <c r="I104" s="91" t="str">
        <f>IF(J104="","",IF(J104&gt;F106,"○","●"))</f>
        <v/>
      </c>
      <c r="J104" s="92"/>
      <c r="K104" s="91" t="str">
        <f>IF(L104="","",IF(L104&gt;F107,"○","●"))</f>
        <v/>
      </c>
      <c r="L104" s="92"/>
      <c r="M104" s="91" t="str">
        <f>IF(N104="","",IF(N104&gt;F108,"○","●"))</f>
        <v/>
      </c>
      <c r="N104" s="93"/>
      <c r="O104" s="94"/>
      <c r="P104" s="94">
        <f>R104*2+S104*1+T104*(-1)</f>
        <v>0</v>
      </c>
      <c r="Q104" s="59">
        <f>RANK(P103:P107,P103:P107)</f>
        <v>4</v>
      </c>
      <c r="R104" s="36">
        <f>COUNTIF(C104:N104,"○")</f>
        <v>0</v>
      </c>
      <c r="S104" s="36">
        <f>COUNTIF(C104:N104,"●")</f>
        <v>0</v>
      </c>
      <c r="T104" s="36">
        <f>COUNTIF(C104:N104,"●●")</f>
        <v>0</v>
      </c>
    </row>
    <row r="105" spans="2:20" ht="30" customHeight="1" x14ac:dyDescent="0.35">
      <c r="B105" s="72" t="str">
        <f>G102</f>
        <v>VERMELHO</v>
      </c>
      <c r="C105" s="39" t="str">
        <f>IF(D105="","",IF(D105&gt;H103,"○","●"))</f>
        <v>●</v>
      </c>
      <c r="D105" s="40">
        <v>48</v>
      </c>
      <c r="E105" s="91" t="str">
        <f>IF(F105="","",IF(F105&gt;H104,"○","●"))</f>
        <v/>
      </c>
      <c r="F105" s="92"/>
      <c r="G105" s="142"/>
      <c r="H105" s="143"/>
      <c r="I105" s="39" t="str">
        <f>IF(J105="","",IF(J105&gt;H106,"○","●"))</f>
        <v>●</v>
      </c>
      <c r="J105" s="40">
        <v>56</v>
      </c>
      <c r="K105" s="39" t="str">
        <f>IF(L105="","",IF(L105&gt;H107,"○","●"))</f>
        <v/>
      </c>
      <c r="L105" s="40"/>
      <c r="M105" s="39" t="str">
        <f>IF(N105="","",IF(N105&gt;H108,"○","●"))</f>
        <v/>
      </c>
      <c r="N105" s="76"/>
      <c r="O105" s="66"/>
      <c r="P105" s="66">
        <f>R105*2+S105*1+T105*(-1)</f>
        <v>2</v>
      </c>
      <c r="Q105" s="78">
        <f>RANK(P103:P107,P103:P107)</f>
        <v>3</v>
      </c>
      <c r="R105" s="36">
        <f>COUNTIF(C105:N105,"○")</f>
        <v>0</v>
      </c>
      <c r="S105" s="36">
        <f>COUNTIF(C105:N105,"●")</f>
        <v>2</v>
      </c>
      <c r="T105" s="36">
        <f>COUNTIF(C105:N105,"●●")</f>
        <v>0</v>
      </c>
    </row>
    <row r="106" spans="2:20" ht="30" customHeight="1" x14ac:dyDescent="0.35">
      <c r="B106" s="112" t="str">
        <f>I102</f>
        <v>REDFOX</v>
      </c>
      <c r="C106" s="39" t="str">
        <f>IF(D106="","",IF(D106&gt;J103,"○","●"))</f>
        <v>○</v>
      </c>
      <c r="D106" s="40">
        <v>63</v>
      </c>
      <c r="E106" s="91" t="str">
        <f>IF(F106="","",IF(F106&gt;J104,"○","●"))</f>
        <v/>
      </c>
      <c r="F106" s="92"/>
      <c r="G106" s="39" t="str">
        <f>IF(H106="","",IF(H106&gt;J105,"○","●"))</f>
        <v>○</v>
      </c>
      <c r="H106" s="40">
        <v>84</v>
      </c>
      <c r="I106" s="142"/>
      <c r="J106" s="143"/>
      <c r="K106" s="39" t="str">
        <f>IF(L106="","",IF(L106&gt;J107,"○","●"))</f>
        <v/>
      </c>
      <c r="L106" s="40"/>
      <c r="M106" s="39" t="str">
        <f>IF(N106="","",IF(N106&gt;J108,"○","●"))</f>
        <v/>
      </c>
      <c r="N106" s="76"/>
      <c r="O106" s="66"/>
      <c r="P106" s="66">
        <f>R106*2+S106*1+T106*(-1)</f>
        <v>4</v>
      </c>
      <c r="Q106" s="110">
        <f>RANK(P103:P107,P103:P107)</f>
        <v>1</v>
      </c>
      <c r="R106" s="36">
        <f>COUNTIF(C106:N106,"○")</f>
        <v>2</v>
      </c>
      <c r="S106" s="36">
        <f>COUNTIF(C106:N106,"●")</f>
        <v>0</v>
      </c>
      <c r="T106" s="36">
        <f>COUNTIF(C106:N106,"●●")</f>
        <v>0</v>
      </c>
    </row>
    <row r="107" spans="2:20" ht="30" hidden="1" customHeight="1" x14ac:dyDescent="0.35">
      <c r="B107" s="72" t="str">
        <f>K102</f>
        <v>-</v>
      </c>
      <c r="C107" s="74" t="str">
        <f>IF(D107="","",IF(D107&gt;L103,"○","●"))</f>
        <v/>
      </c>
      <c r="D107" s="75"/>
      <c r="E107" s="95" t="str">
        <f>IF(F107="","",IF(F107&gt;L104,"○","●"))</f>
        <v/>
      </c>
      <c r="F107" s="96"/>
      <c r="G107" s="74" t="str">
        <f>IF(H107="","",IF(H107&gt;L105,"○","●"))</f>
        <v/>
      </c>
      <c r="H107" s="75"/>
      <c r="I107" s="74" t="str">
        <f>IF(J107="","",IF(J107&gt;L106,"○","●"))</f>
        <v/>
      </c>
      <c r="J107" s="75"/>
      <c r="K107" s="142"/>
      <c r="L107" s="143"/>
      <c r="M107" s="74" t="str">
        <f>IF(N107="","",IF(N107&gt;L108,"○","●"))</f>
        <v/>
      </c>
      <c r="N107" s="80"/>
      <c r="O107" s="73"/>
      <c r="P107" s="73"/>
      <c r="Q107" s="78"/>
      <c r="R107" s="36">
        <f>COUNTIF(C107:N107,"○")</f>
        <v>0</v>
      </c>
      <c r="S107" s="36">
        <f>COUNTIF(C107:N107,"●")</f>
        <v>0</v>
      </c>
      <c r="T107" s="36">
        <f>COUNTIF(C107:N107,"●●")</f>
        <v>0</v>
      </c>
    </row>
    <row r="108" spans="2:20" ht="30" customHeight="1" x14ac:dyDescent="0.45">
      <c r="B108" s="24" t="s">
        <v>139</v>
      </c>
    </row>
    <row r="109" spans="2:20" ht="30" customHeight="1" x14ac:dyDescent="0.35">
      <c r="B109" s="79"/>
      <c r="C109" s="144" t="str">
        <f>V22</f>
        <v>BAD DAY</v>
      </c>
      <c r="D109" s="145"/>
      <c r="E109" s="144" t="str">
        <f>W22</f>
        <v>HUMAN</v>
      </c>
      <c r="F109" s="145"/>
      <c r="G109" s="149" t="str">
        <f>X22</f>
        <v>住友化学／欠場</v>
      </c>
      <c r="H109" s="150"/>
      <c r="I109" s="140" t="str">
        <f>Y22</f>
        <v>EL.DRAGON</v>
      </c>
      <c r="J109" s="146"/>
      <c r="K109" s="140" t="str">
        <f>Z22</f>
        <v>-</v>
      </c>
      <c r="L109" s="146"/>
      <c r="M109" s="140"/>
      <c r="N109" s="141"/>
      <c r="O109" s="41" t="s">
        <v>0</v>
      </c>
      <c r="P109" s="41" t="s">
        <v>1</v>
      </c>
      <c r="Q109" s="81" t="s">
        <v>7</v>
      </c>
    </row>
    <row r="110" spans="2:20" ht="30" customHeight="1" x14ac:dyDescent="0.35">
      <c r="B110" s="72" t="str">
        <f>C109</f>
        <v>BAD DAY</v>
      </c>
      <c r="C110" s="142"/>
      <c r="D110" s="143"/>
      <c r="E110" s="39" t="str">
        <f>IF(F110="","",IF(F110&gt;D111,"○","●"))</f>
        <v>●</v>
      </c>
      <c r="F110" s="40">
        <v>57</v>
      </c>
      <c r="G110" s="91" t="str">
        <f>IF(H110="","",IF(H110&gt;D112,"○","●"))</f>
        <v/>
      </c>
      <c r="H110" s="92"/>
      <c r="I110" s="39" t="str">
        <f>IF(J110="","",IF(J110&gt;D113,"○","●"))</f>
        <v>●</v>
      </c>
      <c r="J110" s="40">
        <v>69</v>
      </c>
      <c r="K110" s="39" t="str">
        <f>IF(L110="","",IF(L110&gt;D114,"○","●"))</f>
        <v/>
      </c>
      <c r="L110" s="40"/>
      <c r="M110" s="39" t="str">
        <f>IF(N110="","",IF(N110&gt;D115,"○","●"))</f>
        <v/>
      </c>
      <c r="N110" s="76"/>
      <c r="O110" s="66"/>
      <c r="P110" s="73">
        <f>R110*2+S110*1+T110*(-1)</f>
        <v>2</v>
      </c>
      <c r="Q110" s="78">
        <f>RANK(P110:P114,P110:P114)</f>
        <v>3</v>
      </c>
      <c r="R110" s="36">
        <f>COUNTIF(C110:N110,"○")</f>
        <v>0</v>
      </c>
      <c r="S110" s="36">
        <f>COUNTIF(C110:N110,"●")</f>
        <v>2</v>
      </c>
      <c r="T110" s="36">
        <f>COUNTIF(C110:N110,"●●")</f>
        <v>0</v>
      </c>
    </row>
    <row r="111" spans="2:20" ht="30" customHeight="1" x14ac:dyDescent="0.35">
      <c r="B111" s="72" t="str">
        <f>E109</f>
        <v>HUMAN</v>
      </c>
      <c r="C111" s="39" t="str">
        <f>IF(D111="","",IF(D111&gt;F110,"○","●"))</f>
        <v>○</v>
      </c>
      <c r="D111" s="40">
        <v>70</v>
      </c>
      <c r="E111" s="142"/>
      <c r="F111" s="143"/>
      <c r="G111" s="91" t="str">
        <f>IF(H111="","",IF(H111&gt;F112,"○","●"))</f>
        <v/>
      </c>
      <c r="H111" s="92"/>
      <c r="I111" s="39" t="str">
        <f>IF(J111="","",IF(J111&gt;F113,"○","●"))</f>
        <v>●</v>
      </c>
      <c r="J111" s="40">
        <v>63</v>
      </c>
      <c r="K111" s="39" t="str">
        <f>IF(L111="","",IF(L111&gt;F114,"○","●"))</f>
        <v/>
      </c>
      <c r="L111" s="40"/>
      <c r="M111" s="39" t="str">
        <f>IF(N111="","",IF(N111&gt;F115,"○","●"))</f>
        <v/>
      </c>
      <c r="N111" s="76"/>
      <c r="O111" s="66"/>
      <c r="P111" s="66">
        <f>R111*2+S111*1+T111*(-1)</f>
        <v>3</v>
      </c>
      <c r="Q111" s="59">
        <f>RANK(P110:P114,P110:P114)</f>
        <v>2</v>
      </c>
      <c r="R111" s="36">
        <f>COUNTIF(C111:N111,"○")</f>
        <v>1</v>
      </c>
      <c r="S111" s="36">
        <f>COUNTIF(C111:N111,"●")</f>
        <v>1</v>
      </c>
      <c r="T111" s="36">
        <f>COUNTIF(C111:N111,"●●")</f>
        <v>0</v>
      </c>
    </row>
    <row r="112" spans="2:20" ht="30" customHeight="1" x14ac:dyDescent="0.35">
      <c r="B112" s="90" t="str">
        <f>G109</f>
        <v>住友化学／欠場</v>
      </c>
      <c r="C112" s="91" t="str">
        <f>IF(D112="","",IF(D112&gt;H110,"○","●"))</f>
        <v/>
      </c>
      <c r="D112" s="92"/>
      <c r="E112" s="91" t="str">
        <f>IF(F112="","",IF(F112&gt;H111,"○","●"))</f>
        <v/>
      </c>
      <c r="F112" s="92"/>
      <c r="G112" s="147"/>
      <c r="H112" s="148"/>
      <c r="I112" s="91" t="str">
        <f>IF(J112="","",IF(J112&gt;H113,"○","●"))</f>
        <v/>
      </c>
      <c r="J112" s="92"/>
      <c r="K112" s="91" t="str">
        <f>IF(L112="","",IF(L112&gt;H114,"○","●"))</f>
        <v/>
      </c>
      <c r="L112" s="92"/>
      <c r="M112" s="91" t="str">
        <f>IF(N112="","",IF(N112&gt;H115,"○","●"))</f>
        <v/>
      </c>
      <c r="N112" s="93"/>
      <c r="O112" s="94"/>
      <c r="P112" s="94">
        <f>R112*2+S112*1+T112*(-1)</f>
        <v>0</v>
      </c>
      <c r="Q112" s="78">
        <f>RANK(P110:P114,P110:P114)</f>
        <v>4</v>
      </c>
      <c r="R112" s="36">
        <f>COUNTIF(C112:N112,"○")</f>
        <v>0</v>
      </c>
      <c r="S112" s="36">
        <f>COUNTIF(C112:N112,"●")</f>
        <v>0</v>
      </c>
      <c r="T112" s="36">
        <f>COUNTIF(C112:N112,"●●")</f>
        <v>0</v>
      </c>
    </row>
    <row r="113" spans="2:20" ht="30" customHeight="1" x14ac:dyDescent="0.35">
      <c r="B113" s="112" t="str">
        <f>I109</f>
        <v>EL.DRAGON</v>
      </c>
      <c r="C113" s="39" t="str">
        <f>IF(D113="","",IF(D113&gt;J110,"○","●"))</f>
        <v>○</v>
      </c>
      <c r="D113" s="40">
        <v>93</v>
      </c>
      <c r="E113" s="39" t="str">
        <f>IF(F113="","",IF(F113&gt;J111,"○","●"))</f>
        <v>○</v>
      </c>
      <c r="F113" s="40">
        <v>72</v>
      </c>
      <c r="G113" s="91" t="str">
        <f>IF(H113="","",IF(H113&gt;J112,"○","●"))</f>
        <v/>
      </c>
      <c r="H113" s="92"/>
      <c r="I113" s="142"/>
      <c r="J113" s="143"/>
      <c r="K113" s="39" t="str">
        <f>IF(L113="","",IF(L113&gt;J114,"○","●"))</f>
        <v/>
      </c>
      <c r="L113" s="40"/>
      <c r="M113" s="39" t="str">
        <f>IF(N113="","",IF(N113&gt;J115,"○","●"))</f>
        <v/>
      </c>
      <c r="N113" s="76"/>
      <c r="O113" s="66"/>
      <c r="P113" s="66">
        <f>R113*2+S113*1+T113*(-1)</f>
        <v>4</v>
      </c>
      <c r="Q113" s="110">
        <f>RANK(P110:P114,P110:P114)</f>
        <v>1</v>
      </c>
      <c r="R113" s="36">
        <f>COUNTIF(C113:N113,"○")</f>
        <v>2</v>
      </c>
      <c r="S113" s="36">
        <f>COUNTIF(C113:N113,"●")</f>
        <v>0</v>
      </c>
      <c r="T113" s="36">
        <f>COUNTIF(C113:N113,"●●")</f>
        <v>0</v>
      </c>
    </row>
    <row r="114" spans="2:20" ht="30" hidden="1" customHeight="1" x14ac:dyDescent="0.35">
      <c r="B114" s="72" t="str">
        <f>K109</f>
        <v>-</v>
      </c>
      <c r="C114" s="74" t="str">
        <f>IF(D114="","",IF(D114&gt;L110,"○","●"))</f>
        <v/>
      </c>
      <c r="D114" s="75"/>
      <c r="E114" s="74" t="str">
        <f>IF(F114="","",IF(F114&gt;L111,"○","●"))</f>
        <v/>
      </c>
      <c r="F114" s="75"/>
      <c r="G114" s="95" t="str">
        <f>IF(H114="","",IF(H114&gt;L112,"○","●"))</f>
        <v/>
      </c>
      <c r="H114" s="96"/>
      <c r="I114" s="74" t="str">
        <f>IF(J114="","",IF(J114&gt;L113,"○","●"))</f>
        <v/>
      </c>
      <c r="J114" s="75"/>
      <c r="K114" s="142"/>
      <c r="L114" s="143"/>
      <c r="M114" s="74" t="str">
        <f>IF(N114="","",IF(N114&gt;L115,"○","●"))</f>
        <v/>
      </c>
      <c r="N114" s="80"/>
      <c r="O114" s="73"/>
      <c r="P114" s="73"/>
      <c r="Q114" s="78"/>
      <c r="R114" s="36">
        <f>COUNTIF(C114:N114,"○")</f>
        <v>0</v>
      </c>
      <c r="S114" s="36">
        <f>COUNTIF(C114:N114,"●")</f>
        <v>0</v>
      </c>
      <c r="T114" s="36">
        <f>COUNTIF(C114:N114,"●●")</f>
        <v>0</v>
      </c>
    </row>
    <row r="115" spans="2:20" ht="30" customHeight="1" x14ac:dyDescent="0.45">
      <c r="B115" s="24" t="s">
        <v>140</v>
      </c>
    </row>
    <row r="116" spans="2:20" ht="30" customHeight="1" x14ac:dyDescent="0.35">
      <c r="B116" s="79"/>
      <c r="C116" s="144" t="str">
        <f>V24</f>
        <v>UNIVERSAL LANGUAGE</v>
      </c>
      <c r="D116" s="145"/>
      <c r="E116" s="144" t="str">
        <f>W24</f>
        <v>NewHighs</v>
      </c>
      <c r="F116" s="145"/>
      <c r="G116" s="144" t="str">
        <f>X24</f>
        <v>HORNET</v>
      </c>
      <c r="H116" s="145"/>
      <c r="I116" s="140" t="str">
        <f>Y24</f>
        <v>Goldenage</v>
      </c>
      <c r="J116" s="146"/>
      <c r="K116" s="140" t="str">
        <f>Z24</f>
        <v>-</v>
      </c>
      <c r="L116" s="146"/>
      <c r="M116" s="140"/>
      <c r="N116" s="141"/>
      <c r="O116" s="41" t="s">
        <v>0</v>
      </c>
      <c r="P116" s="41" t="s">
        <v>1</v>
      </c>
      <c r="Q116" s="81" t="s">
        <v>7</v>
      </c>
    </row>
    <row r="117" spans="2:20" ht="30" customHeight="1" x14ac:dyDescent="0.35">
      <c r="B117" s="72" t="str">
        <f>C116</f>
        <v>UNIVERSAL LANGUAGE</v>
      </c>
      <c r="C117" s="142"/>
      <c r="D117" s="143"/>
      <c r="E117" s="39" t="s">
        <v>164</v>
      </c>
      <c r="F117" s="40">
        <v>0</v>
      </c>
      <c r="G117" s="39" t="str">
        <f>IF(H117="","",IF(H117&gt;D119,"○","●"))</f>
        <v>○</v>
      </c>
      <c r="H117" s="40">
        <v>20</v>
      </c>
      <c r="I117" s="39" t="str">
        <f>IF(J117="","",IF(J117&gt;D120,"○","●"))</f>
        <v>●</v>
      </c>
      <c r="J117" s="40">
        <v>47</v>
      </c>
      <c r="K117" s="39" t="str">
        <f>IF(L117="","",IF(L117&gt;D121,"○","●"))</f>
        <v/>
      </c>
      <c r="L117" s="40"/>
      <c r="M117" s="39" t="str">
        <f>IF(N117="","",IF(N117&gt;D122,"○","●"))</f>
        <v/>
      </c>
      <c r="N117" s="76"/>
      <c r="O117" s="66"/>
      <c r="P117" s="73">
        <f>R117*2+S117*1+T117*(-1)</f>
        <v>2</v>
      </c>
      <c r="Q117" s="78">
        <f>RANK(P117:P121,P117:P121)</f>
        <v>3</v>
      </c>
      <c r="R117" s="36">
        <f>COUNTIF(C117:N117,"○")</f>
        <v>1</v>
      </c>
      <c r="S117" s="36">
        <f>COUNTIF(C117:N117,"●")</f>
        <v>1</v>
      </c>
      <c r="T117" s="36">
        <f>COUNTIF(C117:N117,"●●")</f>
        <v>1</v>
      </c>
    </row>
    <row r="118" spans="2:20" ht="30" customHeight="1" x14ac:dyDescent="0.35">
      <c r="B118" s="72" t="str">
        <f>E116</f>
        <v>NewHighs</v>
      </c>
      <c r="C118" s="39" t="str">
        <f>IF(D118="","",IF(D118&gt;F117,"○","●"))</f>
        <v>○</v>
      </c>
      <c r="D118" s="40">
        <v>20</v>
      </c>
      <c r="E118" s="142"/>
      <c r="F118" s="143"/>
      <c r="G118" s="39" t="str">
        <f>IF(H118="","",IF(H118&gt;F119,"○","●"))</f>
        <v>○</v>
      </c>
      <c r="H118" s="40">
        <v>20</v>
      </c>
      <c r="I118" s="39" t="str">
        <f>IF(J118="","",IF(J118&gt;F120,"○","●"))</f>
        <v>●</v>
      </c>
      <c r="J118" s="40">
        <v>53</v>
      </c>
      <c r="K118" s="39" t="str">
        <f>IF(L118="","",IF(L118&gt;F121,"○","●"))</f>
        <v/>
      </c>
      <c r="L118" s="40"/>
      <c r="M118" s="39" t="str">
        <f>IF(N118="","",IF(N118&gt;F122,"○","●"))</f>
        <v/>
      </c>
      <c r="N118" s="76"/>
      <c r="O118" s="66"/>
      <c r="P118" s="66">
        <f>R118*2+S118*1+T118*(-1)</f>
        <v>5</v>
      </c>
      <c r="Q118" s="59">
        <f>RANK(P117:P121,P117:P121)</f>
        <v>2</v>
      </c>
      <c r="R118" s="36">
        <f>COUNTIF(C118:N118,"○")</f>
        <v>2</v>
      </c>
      <c r="S118" s="36">
        <f>COUNTIF(C118:N118,"●")</f>
        <v>1</v>
      </c>
      <c r="T118" s="36">
        <f>COUNTIF(C118:N118,"●●")</f>
        <v>0</v>
      </c>
    </row>
    <row r="119" spans="2:20" ht="30" customHeight="1" x14ac:dyDescent="0.35">
      <c r="B119" s="72" t="str">
        <f>G116</f>
        <v>HORNET</v>
      </c>
      <c r="C119" s="39" t="s">
        <v>14</v>
      </c>
      <c r="D119" s="40">
        <v>0</v>
      </c>
      <c r="E119" s="39" t="s">
        <v>14</v>
      </c>
      <c r="F119" s="40">
        <v>0</v>
      </c>
      <c r="G119" s="142"/>
      <c r="H119" s="143"/>
      <c r="I119" s="39" t="str">
        <f>IF(J119="","",IF(J119&gt;H120,"○","●"))</f>
        <v>●</v>
      </c>
      <c r="J119" s="40">
        <v>20</v>
      </c>
      <c r="K119" s="39" t="str">
        <f>IF(L119="","",IF(L119&gt;H121,"○","●"))</f>
        <v/>
      </c>
      <c r="L119" s="40"/>
      <c r="M119" s="39" t="str">
        <f>IF(N119="","",IF(N119&gt;H122,"○","●"))</f>
        <v/>
      </c>
      <c r="N119" s="76"/>
      <c r="O119" s="66"/>
      <c r="P119" s="66">
        <f>R119*2+S119*1+T119*(-1)</f>
        <v>-1</v>
      </c>
      <c r="Q119" s="78">
        <f>RANK(P117:P121,P117:P121)</f>
        <v>4</v>
      </c>
      <c r="R119" s="36">
        <f>COUNTIF(C119:N119,"○")</f>
        <v>0</v>
      </c>
      <c r="S119" s="36">
        <f>COUNTIF(C119:N119,"●")</f>
        <v>1</v>
      </c>
      <c r="T119" s="36">
        <f>COUNTIF(C119:N119,"●●")</f>
        <v>2</v>
      </c>
    </row>
    <row r="120" spans="2:20" ht="30" customHeight="1" x14ac:dyDescent="0.35">
      <c r="B120" s="112" t="str">
        <f>I116</f>
        <v>Goldenage</v>
      </c>
      <c r="C120" s="39" t="str">
        <f>IF(D120="","",IF(D120&gt;J117,"○","●"))</f>
        <v>○</v>
      </c>
      <c r="D120" s="40">
        <v>80</v>
      </c>
      <c r="E120" s="39" t="str">
        <f>IF(F120="","",IF(F120&gt;J118,"○","●"))</f>
        <v>○</v>
      </c>
      <c r="F120" s="40">
        <v>73</v>
      </c>
      <c r="G120" s="39" t="str">
        <f>IF(H120="","",IF(H120&gt;J119,"○","●"))</f>
        <v>○</v>
      </c>
      <c r="H120" s="40">
        <v>94</v>
      </c>
      <c r="I120" s="142"/>
      <c r="J120" s="143"/>
      <c r="K120" s="39" t="str">
        <f>IF(L120="","",IF(L120&gt;J121,"○","●"))</f>
        <v/>
      </c>
      <c r="L120" s="40"/>
      <c r="M120" s="39" t="str">
        <f>IF(N120="","",IF(N120&gt;J122,"○","●"))</f>
        <v/>
      </c>
      <c r="N120" s="76"/>
      <c r="O120" s="66"/>
      <c r="P120" s="66">
        <f>R120*2+S120*1+T120*(-1)</f>
        <v>6</v>
      </c>
      <c r="Q120" s="110">
        <f>RANK(P117:P121,P117:P121)</f>
        <v>1</v>
      </c>
      <c r="R120" s="36">
        <f>COUNTIF(C120:N120,"○")</f>
        <v>3</v>
      </c>
      <c r="S120" s="36">
        <f>COUNTIF(C120:N120,"●")</f>
        <v>0</v>
      </c>
      <c r="T120" s="36">
        <f>COUNTIF(C120:N120,"●●")</f>
        <v>0</v>
      </c>
    </row>
    <row r="121" spans="2:20" ht="30" hidden="1" customHeight="1" x14ac:dyDescent="0.35">
      <c r="B121" s="72" t="str">
        <f>K116</f>
        <v>-</v>
      </c>
      <c r="C121" s="74" t="str">
        <f>IF(D121="","",IF(D121&gt;L117,"○","●"))</f>
        <v/>
      </c>
      <c r="D121" s="75"/>
      <c r="E121" s="74" t="str">
        <f>IF(F121="","",IF(F121&gt;L118,"○","●"))</f>
        <v/>
      </c>
      <c r="F121" s="75"/>
      <c r="G121" s="74" t="str">
        <f>IF(H121="","",IF(H121&gt;L119,"○","●"))</f>
        <v/>
      </c>
      <c r="H121" s="75"/>
      <c r="I121" s="74" t="str">
        <f>IF(J121="","",IF(J121&gt;L120,"○","●"))</f>
        <v/>
      </c>
      <c r="J121" s="75"/>
      <c r="K121" s="142"/>
      <c r="L121" s="143"/>
      <c r="M121" s="74" t="str">
        <f>IF(N121="","",IF(N121&gt;L122,"○","●"))</f>
        <v/>
      </c>
      <c r="N121" s="80"/>
      <c r="O121" s="73"/>
      <c r="P121" s="73"/>
      <c r="Q121" s="78"/>
      <c r="R121" s="36">
        <f>COUNTIF(C121:N121,"○")</f>
        <v>0</v>
      </c>
      <c r="S121" s="36">
        <f>COUNTIF(C121:N121,"●")</f>
        <v>0</v>
      </c>
      <c r="T121" s="36">
        <f>COUNTIF(C121:N121,"●●")</f>
        <v>0</v>
      </c>
    </row>
    <row r="122" spans="2:20" ht="30" customHeight="1" x14ac:dyDescent="0.45">
      <c r="B122" s="24" t="s">
        <v>141</v>
      </c>
    </row>
    <row r="123" spans="2:20" ht="30" customHeight="1" x14ac:dyDescent="0.35">
      <c r="B123" s="79"/>
      <c r="C123" s="144" t="str">
        <f>V25</f>
        <v>阪和興業</v>
      </c>
      <c r="D123" s="145"/>
      <c r="E123" s="144" t="str">
        <f>W25</f>
        <v>蒲公英</v>
      </c>
      <c r="F123" s="145"/>
      <c r="G123" s="144" t="str">
        <f>X25</f>
        <v>ゆとり世代</v>
      </c>
      <c r="H123" s="145"/>
      <c r="I123" s="140" t="str">
        <f>Y25</f>
        <v>HOT BALLER'S</v>
      </c>
      <c r="J123" s="146"/>
      <c r="K123" s="140" t="str">
        <f>Z25</f>
        <v>-</v>
      </c>
      <c r="L123" s="146"/>
      <c r="M123" s="140"/>
      <c r="N123" s="141"/>
      <c r="O123" s="41" t="s">
        <v>0</v>
      </c>
      <c r="P123" s="41" t="s">
        <v>1</v>
      </c>
      <c r="Q123" s="81" t="s">
        <v>7</v>
      </c>
    </row>
    <row r="124" spans="2:20" ht="30" customHeight="1" x14ac:dyDescent="0.35">
      <c r="B124" s="72" t="str">
        <f>C123</f>
        <v>阪和興業</v>
      </c>
      <c r="C124" s="142"/>
      <c r="D124" s="143"/>
      <c r="E124" s="39" t="str">
        <f>IF(F124="","",IF(F124&gt;D125,"○","●"))</f>
        <v>○</v>
      </c>
      <c r="F124" s="40">
        <v>70</v>
      </c>
      <c r="G124" s="39" t="str">
        <f>IF(H124="","",IF(H124&gt;D126,"○","●"))</f>
        <v>○</v>
      </c>
      <c r="H124" s="40">
        <v>20</v>
      </c>
      <c r="I124" s="39" t="str">
        <f>IF(J124="","",IF(J124&gt;D127,"○","●"))</f>
        <v>●</v>
      </c>
      <c r="J124" s="40">
        <v>49</v>
      </c>
      <c r="K124" s="39" t="str">
        <f>IF(L124="","",IF(L124&gt;D128,"○","●"))</f>
        <v/>
      </c>
      <c r="L124" s="40"/>
      <c r="M124" s="39" t="str">
        <f>IF(N124="","",IF(N124&gt;D129,"○","●"))</f>
        <v/>
      </c>
      <c r="N124" s="76"/>
      <c r="O124" s="66"/>
      <c r="P124" s="73">
        <f>R124*2+S124*1+T124*(-1)</f>
        <v>5</v>
      </c>
      <c r="Q124" s="78">
        <v>2</v>
      </c>
      <c r="R124" s="36">
        <f>COUNTIF(C124:N124,"○")</f>
        <v>2</v>
      </c>
      <c r="S124" s="36">
        <f>COUNTIF(C124:N124,"●")</f>
        <v>1</v>
      </c>
      <c r="T124" s="36">
        <f>COUNTIF(C124:N124,"●●")</f>
        <v>0</v>
      </c>
    </row>
    <row r="125" spans="2:20" ht="30" customHeight="1" x14ac:dyDescent="0.35">
      <c r="B125" s="72" t="str">
        <f>E123</f>
        <v>蒲公英</v>
      </c>
      <c r="C125" s="39" t="str">
        <f>IF(D125="","",IF(D125&gt;F124,"○","●"))</f>
        <v>●</v>
      </c>
      <c r="D125" s="40">
        <v>44</v>
      </c>
      <c r="E125" s="142"/>
      <c r="F125" s="143"/>
      <c r="G125" s="39" t="str">
        <f>IF(H125="","",IF(H125&gt;F126,"○","●"))</f>
        <v>●</v>
      </c>
      <c r="H125" s="40">
        <v>62</v>
      </c>
      <c r="I125" s="39" t="str">
        <f>IF(J125="","",IF(J125&gt;F127,"○","●"))</f>
        <v>●</v>
      </c>
      <c r="J125" s="40">
        <v>38</v>
      </c>
      <c r="K125" s="39" t="str">
        <f>IF(L125="","",IF(L125&gt;F128,"○","●"))</f>
        <v/>
      </c>
      <c r="L125" s="40"/>
      <c r="M125" s="39" t="str">
        <f>IF(N125="","",IF(N125&gt;F129,"○","●"))</f>
        <v/>
      </c>
      <c r="N125" s="76"/>
      <c r="O125" s="66"/>
      <c r="P125" s="66">
        <f>R125*2+S125*1+T125*(-1)</f>
        <v>3</v>
      </c>
      <c r="Q125" s="59">
        <v>4</v>
      </c>
      <c r="R125" s="36">
        <f>COUNTIF(C125:N125,"○")</f>
        <v>0</v>
      </c>
      <c r="S125" s="36">
        <f>COUNTIF(C125:N125,"●")</f>
        <v>3</v>
      </c>
      <c r="T125" s="36">
        <f>COUNTIF(C125:N125,"●●")</f>
        <v>0</v>
      </c>
    </row>
    <row r="126" spans="2:20" ht="30" customHeight="1" x14ac:dyDescent="0.35">
      <c r="B126" s="72" t="str">
        <f>G123</f>
        <v>ゆとり世代</v>
      </c>
      <c r="C126" s="39" t="s">
        <v>14</v>
      </c>
      <c r="D126" s="40">
        <v>0</v>
      </c>
      <c r="E126" s="39" t="str">
        <f>IF(F126="","",IF(F126&gt;H125,"○","●"))</f>
        <v>○</v>
      </c>
      <c r="F126" s="40">
        <v>94</v>
      </c>
      <c r="G126" s="142"/>
      <c r="H126" s="143"/>
      <c r="I126" s="39" t="str">
        <f>IF(J126="","",IF(J126&gt;H127,"○","●"))</f>
        <v>○</v>
      </c>
      <c r="J126" s="40">
        <v>74</v>
      </c>
      <c r="K126" s="39" t="str">
        <f>IF(L126="","",IF(L126&gt;H128,"○","●"))</f>
        <v/>
      </c>
      <c r="L126" s="40"/>
      <c r="M126" s="39" t="str">
        <f>IF(N126="","",IF(N126&gt;H129,"○","●"))</f>
        <v/>
      </c>
      <c r="N126" s="76"/>
      <c r="O126" s="66"/>
      <c r="P126" s="66">
        <f>R126*2+S126*1+T126*(-1)</f>
        <v>3</v>
      </c>
      <c r="Q126" s="78">
        <f>RANK(P124:P128,P124:P128)</f>
        <v>3</v>
      </c>
      <c r="R126" s="36">
        <f>COUNTIF(C126:N126,"○")</f>
        <v>2</v>
      </c>
      <c r="S126" s="36">
        <f>COUNTIF(C126:N126,"●")</f>
        <v>0</v>
      </c>
      <c r="T126" s="36">
        <f>COUNTIF(C126:N126,"●●")</f>
        <v>1</v>
      </c>
    </row>
    <row r="127" spans="2:20" ht="30" customHeight="1" x14ac:dyDescent="0.35">
      <c r="B127" s="112" t="str">
        <f>I123</f>
        <v>HOT BALLER'S</v>
      </c>
      <c r="C127" s="39" t="str">
        <f>IF(D127="","",IF(D127&gt;J124,"○","●"))</f>
        <v>○</v>
      </c>
      <c r="D127" s="40">
        <v>68</v>
      </c>
      <c r="E127" s="39" t="str">
        <f>IF(F127="","",IF(F127&gt;J125,"○","●"))</f>
        <v>○</v>
      </c>
      <c r="F127" s="40">
        <v>83</v>
      </c>
      <c r="G127" s="39" t="str">
        <f>IF(H127="","",IF(H127&gt;J126,"○","●"))</f>
        <v>●</v>
      </c>
      <c r="H127" s="40">
        <v>50</v>
      </c>
      <c r="I127" s="142"/>
      <c r="J127" s="143"/>
      <c r="K127" s="39" t="str">
        <f>IF(L127="","",IF(L127&gt;J128,"○","●"))</f>
        <v/>
      </c>
      <c r="L127" s="40"/>
      <c r="M127" s="39" t="str">
        <f>IF(N127="","",IF(N127&gt;J129,"○","●"))</f>
        <v/>
      </c>
      <c r="N127" s="76"/>
      <c r="O127" s="66"/>
      <c r="P127" s="66">
        <f>R127*2+S127*1+T127*(-1)</f>
        <v>5</v>
      </c>
      <c r="Q127" s="110">
        <f>RANK(P124:P128,P124:P128)</f>
        <v>1</v>
      </c>
      <c r="R127" s="36">
        <f>COUNTIF(C127:N127,"○")</f>
        <v>2</v>
      </c>
      <c r="S127" s="36">
        <f>COUNTIF(C127:N127,"●")</f>
        <v>1</v>
      </c>
      <c r="T127" s="36">
        <f>COUNTIF(C127:N127,"●●")</f>
        <v>0</v>
      </c>
    </row>
    <row r="128" spans="2:20" ht="30" hidden="1" customHeight="1" x14ac:dyDescent="0.35">
      <c r="B128" s="72" t="str">
        <f>K123</f>
        <v>-</v>
      </c>
      <c r="C128" s="74" t="str">
        <f>IF(D128="","",IF(D128&gt;L124,"○","●"))</f>
        <v/>
      </c>
      <c r="D128" s="75"/>
      <c r="E128" s="74" t="str">
        <f>IF(F128="","",IF(F128&gt;L125,"○","●"))</f>
        <v/>
      </c>
      <c r="F128" s="75"/>
      <c r="G128" s="74" t="str">
        <f>IF(H128="","",IF(H128&gt;L126,"○","●"))</f>
        <v/>
      </c>
      <c r="H128" s="75"/>
      <c r="I128" s="74" t="str">
        <f>IF(J128="","",IF(J128&gt;L127,"○","●"))</f>
        <v/>
      </c>
      <c r="J128" s="75"/>
      <c r="K128" s="142"/>
      <c r="L128" s="143"/>
      <c r="M128" s="74" t="str">
        <f>IF(N128="","",IF(N128&gt;L129,"○","●"))</f>
        <v/>
      </c>
      <c r="N128" s="80"/>
      <c r="O128" s="73"/>
      <c r="P128" s="73"/>
      <c r="Q128" s="78"/>
      <c r="R128" s="36">
        <f>COUNTIF(C128:N128,"○")</f>
        <v>0</v>
      </c>
      <c r="S128" s="36">
        <f>COUNTIF(C128:N128,"●")</f>
        <v>0</v>
      </c>
      <c r="T128" s="36">
        <f>COUNTIF(C128:N128,"●●")</f>
        <v>0</v>
      </c>
    </row>
    <row r="129" spans="2:20" ht="30" customHeight="1" x14ac:dyDescent="0.45">
      <c r="B129" s="24" t="s">
        <v>142</v>
      </c>
    </row>
    <row r="130" spans="2:20" ht="30" customHeight="1" x14ac:dyDescent="0.35">
      <c r="B130" s="79"/>
      <c r="C130" s="144" t="str">
        <f>V26</f>
        <v>MARBLE</v>
      </c>
      <c r="D130" s="145"/>
      <c r="E130" s="144" t="str">
        <f>W26</f>
        <v>大阪市消防局</v>
      </c>
      <c r="F130" s="145"/>
      <c r="G130" s="144" t="str">
        <f>X26</f>
        <v>星籠会</v>
      </c>
      <c r="H130" s="145"/>
      <c r="I130" s="140" t="str">
        <f>Y26</f>
        <v>大阪教員A</v>
      </c>
      <c r="J130" s="146"/>
      <c r="K130" s="140" t="str">
        <f>Z26</f>
        <v>-</v>
      </c>
      <c r="L130" s="146"/>
      <c r="M130" s="140"/>
      <c r="N130" s="141"/>
      <c r="O130" s="41" t="s">
        <v>0</v>
      </c>
      <c r="P130" s="41" t="s">
        <v>1</v>
      </c>
      <c r="Q130" s="81" t="s">
        <v>7</v>
      </c>
    </row>
    <row r="131" spans="2:20" ht="30" customHeight="1" x14ac:dyDescent="0.35">
      <c r="B131" s="72" t="str">
        <f>C130</f>
        <v>MARBLE</v>
      </c>
      <c r="C131" s="142"/>
      <c r="D131" s="143"/>
      <c r="E131" s="39" t="s">
        <v>164</v>
      </c>
      <c r="F131" s="40">
        <v>0</v>
      </c>
      <c r="G131" s="39" t="str">
        <f>IF(H131="","",IF(H131&gt;D133,"○","●"))</f>
        <v>○</v>
      </c>
      <c r="H131" s="40">
        <v>20</v>
      </c>
      <c r="I131" s="39" t="str">
        <f>IF(J131="","",IF(J131&gt;D134,"○","●"))</f>
        <v>●</v>
      </c>
      <c r="J131" s="40">
        <v>55</v>
      </c>
      <c r="K131" s="39" t="str">
        <f>IF(L131="","",IF(L131&gt;D135,"○","●"))</f>
        <v/>
      </c>
      <c r="L131" s="40"/>
      <c r="M131" s="39" t="str">
        <f>IF(N131="","",IF(N131&gt;D136,"○","●"))</f>
        <v/>
      </c>
      <c r="N131" s="76"/>
      <c r="O131" s="66"/>
      <c r="P131" s="73">
        <f>R131*2+S131*1+T131*(-1)</f>
        <v>2</v>
      </c>
      <c r="Q131" s="78">
        <f>RANK(P131:P135,P131:P135)</f>
        <v>3</v>
      </c>
      <c r="R131" s="36">
        <f>COUNTIF(C131:N131,"○")</f>
        <v>1</v>
      </c>
      <c r="S131" s="36">
        <f>COUNTIF(C131:N131,"●")</f>
        <v>1</v>
      </c>
      <c r="T131" s="36">
        <f>COUNTIF(C131:N131,"●●")</f>
        <v>1</v>
      </c>
    </row>
    <row r="132" spans="2:20" ht="30" customHeight="1" x14ac:dyDescent="0.35">
      <c r="B132" s="72" t="str">
        <f>E130</f>
        <v>大阪市消防局</v>
      </c>
      <c r="C132" s="39" t="str">
        <f>IF(D132="","",IF(D132&gt;F131,"○","●"))</f>
        <v>○</v>
      </c>
      <c r="D132" s="40">
        <v>20</v>
      </c>
      <c r="E132" s="142"/>
      <c r="F132" s="143"/>
      <c r="G132" s="39" t="str">
        <f>IF(H132="","",IF(H132&gt;F133,"○","●"))</f>
        <v>○</v>
      </c>
      <c r="H132" s="40">
        <v>64</v>
      </c>
      <c r="I132" s="39" t="str">
        <f>IF(J132="","",IF(J132&gt;F134,"○","●"))</f>
        <v>●</v>
      </c>
      <c r="J132" s="40">
        <v>38</v>
      </c>
      <c r="K132" s="39" t="str">
        <f>IF(L132="","",IF(L132&gt;F135,"○","●"))</f>
        <v/>
      </c>
      <c r="L132" s="40"/>
      <c r="M132" s="39" t="str">
        <f>IF(N132="","",IF(N132&gt;F136,"○","●"))</f>
        <v/>
      </c>
      <c r="N132" s="76"/>
      <c r="O132" s="66"/>
      <c r="P132" s="66">
        <f>R132*2+S132*1+T132*(-1)</f>
        <v>5</v>
      </c>
      <c r="Q132" s="59">
        <f>RANK(P131:P135,P131:P135)</f>
        <v>2</v>
      </c>
      <c r="R132" s="36">
        <f>COUNTIF(C132:N132,"○")</f>
        <v>2</v>
      </c>
      <c r="S132" s="36">
        <f>COUNTIF(C132:N132,"●")</f>
        <v>1</v>
      </c>
      <c r="T132" s="36">
        <f>COUNTIF(C132:N132,"●●")</f>
        <v>0</v>
      </c>
    </row>
    <row r="133" spans="2:20" ht="30" customHeight="1" x14ac:dyDescent="0.35">
      <c r="B133" s="72" t="str">
        <f>G130</f>
        <v>星籠会</v>
      </c>
      <c r="C133" s="39" t="s">
        <v>14</v>
      </c>
      <c r="D133" s="40">
        <v>0</v>
      </c>
      <c r="E133" s="39" t="str">
        <f>IF(F133="","",IF(F133&gt;H132,"○","●"))</f>
        <v>●</v>
      </c>
      <c r="F133" s="40">
        <v>32</v>
      </c>
      <c r="G133" s="142"/>
      <c r="H133" s="143"/>
      <c r="I133" s="39" t="str">
        <f>IF(J133="","",IF(J133&gt;H134,"○","●"))</f>
        <v>●</v>
      </c>
      <c r="J133" s="40">
        <v>36</v>
      </c>
      <c r="K133" s="39" t="str">
        <f>IF(L133="","",IF(L133&gt;H135,"○","●"))</f>
        <v/>
      </c>
      <c r="L133" s="40"/>
      <c r="M133" s="39" t="str">
        <f>IF(N133="","",IF(N133&gt;H136,"○","●"))</f>
        <v/>
      </c>
      <c r="N133" s="76"/>
      <c r="O133" s="66"/>
      <c r="P133" s="66">
        <f>R133*2+S133*1+T133*(-1)</f>
        <v>1</v>
      </c>
      <c r="Q133" s="78">
        <f>RANK(P131:P135,P131:P135)</f>
        <v>4</v>
      </c>
      <c r="R133" s="36">
        <f>COUNTIF(C133:N133,"○")</f>
        <v>0</v>
      </c>
      <c r="S133" s="36">
        <f>COUNTIF(C133:N133,"●")</f>
        <v>2</v>
      </c>
      <c r="T133" s="36">
        <f>COUNTIF(C133:N133,"●●")</f>
        <v>1</v>
      </c>
    </row>
    <row r="134" spans="2:20" ht="30" customHeight="1" x14ac:dyDescent="0.35">
      <c r="B134" s="112" t="str">
        <f>I130</f>
        <v>大阪教員A</v>
      </c>
      <c r="C134" s="39" t="str">
        <f>IF(D134="","",IF(D134&gt;J131,"○","●"))</f>
        <v>○</v>
      </c>
      <c r="D134" s="40">
        <v>115</v>
      </c>
      <c r="E134" s="39" t="str">
        <f>IF(F134="","",IF(F134&gt;J132,"○","●"))</f>
        <v>○</v>
      </c>
      <c r="F134" s="40">
        <v>90</v>
      </c>
      <c r="G134" s="39" t="str">
        <f>IF(H134="","",IF(H134&gt;J133,"○","●"))</f>
        <v>○</v>
      </c>
      <c r="H134" s="40">
        <v>114</v>
      </c>
      <c r="I134" s="142"/>
      <c r="J134" s="143"/>
      <c r="K134" s="39" t="str">
        <f>IF(L134="","",IF(L134&gt;J135,"○","●"))</f>
        <v/>
      </c>
      <c r="L134" s="40"/>
      <c r="M134" s="39" t="str">
        <f>IF(N134="","",IF(N134&gt;J136,"○","●"))</f>
        <v/>
      </c>
      <c r="N134" s="76"/>
      <c r="O134" s="66"/>
      <c r="P134" s="66">
        <f>R134*2+S134*1+T134*(-1)</f>
        <v>6</v>
      </c>
      <c r="Q134" s="110">
        <f>RANK(P131:P135,P131:P135)</f>
        <v>1</v>
      </c>
      <c r="R134" s="36">
        <f>COUNTIF(C134:N134,"○")</f>
        <v>3</v>
      </c>
      <c r="S134" s="36">
        <f>COUNTIF(C134:N134,"●")</f>
        <v>0</v>
      </c>
      <c r="T134" s="36">
        <f>COUNTIF(C134:N134,"●●")</f>
        <v>0</v>
      </c>
    </row>
    <row r="135" spans="2:20" ht="30" hidden="1" customHeight="1" x14ac:dyDescent="0.35">
      <c r="B135" s="72" t="str">
        <f>K130</f>
        <v>-</v>
      </c>
      <c r="C135" s="74" t="str">
        <f>IF(D135="","",IF(D135&gt;L131,"○","●"))</f>
        <v/>
      </c>
      <c r="D135" s="75"/>
      <c r="E135" s="74" t="str">
        <f>IF(F135="","",IF(F135&gt;L132,"○","●"))</f>
        <v/>
      </c>
      <c r="F135" s="75"/>
      <c r="G135" s="74" t="str">
        <f>IF(H135="","",IF(H135&gt;L133,"○","●"))</f>
        <v/>
      </c>
      <c r="H135" s="75"/>
      <c r="I135" s="74" t="str">
        <f>IF(J135="","",IF(J135&gt;L134,"○","●"))</f>
        <v/>
      </c>
      <c r="J135" s="75"/>
      <c r="K135" s="142"/>
      <c r="L135" s="143"/>
      <c r="M135" s="74" t="str">
        <f>IF(N135="","",IF(N135&gt;L136,"○","●"))</f>
        <v/>
      </c>
      <c r="N135" s="80"/>
      <c r="O135" s="73"/>
      <c r="P135" s="73"/>
      <c r="Q135" s="78"/>
      <c r="R135" s="36">
        <f>COUNTIF(C135:N135,"○")</f>
        <v>0</v>
      </c>
      <c r="S135" s="36">
        <f>COUNTIF(C135:N135,"●")</f>
        <v>0</v>
      </c>
      <c r="T135" s="36">
        <f>COUNTIF(C135:N135,"●●")</f>
        <v>0</v>
      </c>
    </row>
    <row r="136" spans="2:20" ht="30" customHeight="1" x14ac:dyDescent="0.45">
      <c r="B136" s="24" t="s">
        <v>143</v>
      </c>
    </row>
    <row r="137" spans="2:20" ht="30" customHeight="1" x14ac:dyDescent="0.35">
      <c r="B137" s="79"/>
      <c r="C137" s="144" t="str">
        <f>V27</f>
        <v>ファストウィングス</v>
      </c>
      <c r="D137" s="145"/>
      <c r="E137" s="144" t="str">
        <f>W27</f>
        <v>ＬＩＢ</v>
      </c>
      <c r="F137" s="145"/>
      <c r="G137" s="144" t="str">
        <f>X27</f>
        <v>RAYS</v>
      </c>
      <c r="H137" s="145"/>
      <c r="I137" s="140" t="s">
        <v>90</v>
      </c>
      <c r="J137" s="146"/>
      <c r="K137" s="140" t="str">
        <f>Z27</f>
        <v>-</v>
      </c>
      <c r="L137" s="146"/>
      <c r="M137" s="140"/>
      <c r="N137" s="141"/>
      <c r="O137" s="41" t="s">
        <v>0</v>
      </c>
      <c r="P137" s="41" t="s">
        <v>1</v>
      </c>
      <c r="Q137" s="81" t="s">
        <v>7</v>
      </c>
    </row>
    <row r="138" spans="2:20" ht="30" customHeight="1" x14ac:dyDescent="0.35">
      <c r="B138" s="72" t="str">
        <f>C137</f>
        <v>ファストウィングス</v>
      </c>
      <c r="C138" s="142"/>
      <c r="D138" s="143"/>
      <c r="E138" s="39" t="str">
        <f>IF(F138="","",IF(F138&gt;D139,"○","●"))</f>
        <v>○</v>
      </c>
      <c r="F138" s="40">
        <v>20</v>
      </c>
      <c r="G138" s="39" t="str">
        <f>IF(H138="","",IF(H138&gt;D140,"○","●"))</f>
        <v>●</v>
      </c>
      <c r="H138" s="40">
        <v>54</v>
      </c>
      <c r="I138" s="39" t="str">
        <f>IF(J138="","",IF(J138&gt;D141,"○","●"))</f>
        <v/>
      </c>
      <c r="J138" s="40"/>
      <c r="K138" s="39" t="str">
        <f>IF(L138="","",IF(L138&gt;D142,"○","●"))</f>
        <v/>
      </c>
      <c r="L138" s="40"/>
      <c r="M138" s="39" t="str">
        <f>IF(N138="","",IF(N138&gt;D143,"○","●"))</f>
        <v/>
      </c>
      <c r="N138" s="76"/>
      <c r="O138" s="66"/>
      <c r="P138" s="73">
        <f>R138*2+S138*1+T138*(-1)</f>
        <v>3</v>
      </c>
      <c r="Q138" s="78">
        <f>RANK(P138:P142,P138:P142)</f>
        <v>2</v>
      </c>
      <c r="R138" s="36">
        <f>COUNTIF(C138:N138,"○")</f>
        <v>1</v>
      </c>
      <c r="S138" s="36">
        <f>COUNTIF(C138:N138,"●")</f>
        <v>1</v>
      </c>
      <c r="T138" s="36">
        <f>COUNTIF(C138:N138,"●●")</f>
        <v>0</v>
      </c>
    </row>
    <row r="139" spans="2:20" ht="30" customHeight="1" x14ac:dyDescent="0.35">
      <c r="B139" s="72" t="str">
        <f>E137</f>
        <v>ＬＩＢ</v>
      </c>
      <c r="C139" s="39" t="s">
        <v>164</v>
      </c>
      <c r="D139" s="40">
        <v>0</v>
      </c>
      <c r="E139" s="142"/>
      <c r="F139" s="143"/>
      <c r="G139" s="39" t="s">
        <v>14</v>
      </c>
      <c r="H139" s="40">
        <v>0</v>
      </c>
      <c r="I139" s="39" t="str">
        <f>IF(J139="","",IF(J139&gt;F141,"○","●"))</f>
        <v/>
      </c>
      <c r="J139" s="40"/>
      <c r="K139" s="39" t="str">
        <f>IF(L139="","",IF(L139&gt;F142,"○","●"))</f>
        <v/>
      </c>
      <c r="L139" s="40"/>
      <c r="M139" s="39" t="str">
        <f>IF(N139="","",IF(N139&gt;F143,"○","●"))</f>
        <v/>
      </c>
      <c r="N139" s="76"/>
      <c r="O139" s="66"/>
      <c r="P139" s="66">
        <f>R139*2+S139*1+T139*(-1)</f>
        <v>-2</v>
      </c>
      <c r="Q139" s="59">
        <f>RANK(P138:P142,P138:P142)</f>
        <v>3</v>
      </c>
      <c r="R139" s="36">
        <f>COUNTIF(C139:N139,"○")</f>
        <v>0</v>
      </c>
      <c r="S139" s="36">
        <f>COUNTIF(C139:N139,"●")</f>
        <v>0</v>
      </c>
      <c r="T139" s="36">
        <f>COUNTIF(C139:N139,"●●")</f>
        <v>2</v>
      </c>
    </row>
    <row r="140" spans="2:20" ht="30" customHeight="1" x14ac:dyDescent="0.35">
      <c r="B140" s="111" t="str">
        <f>G137</f>
        <v>RAYS</v>
      </c>
      <c r="C140" s="39" t="str">
        <f>IF(D140="","",IF(D140&gt;H138,"○","●"))</f>
        <v>○</v>
      </c>
      <c r="D140" s="40">
        <v>67</v>
      </c>
      <c r="E140" s="39" t="str">
        <f>IF(F140="","",IF(F140&gt;H139,"○","●"))</f>
        <v>○</v>
      </c>
      <c r="F140" s="40">
        <v>20</v>
      </c>
      <c r="G140" s="142"/>
      <c r="H140" s="143"/>
      <c r="I140" s="39" t="str">
        <f>IF(J140="","",IF(J140&gt;H141,"○","●"))</f>
        <v/>
      </c>
      <c r="J140" s="40"/>
      <c r="K140" s="39" t="str">
        <f>IF(L140="","",IF(L140&gt;H142,"○","●"))</f>
        <v/>
      </c>
      <c r="L140" s="40"/>
      <c r="M140" s="39" t="str">
        <f>IF(N140="","",IF(N140&gt;H143,"○","●"))</f>
        <v/>
      </c>
      <c r="N140" s="76"/>
      <c r="O140" s="66"/>
      <c r="P140" s="66">
        <f>R140*2+S140*1+T140*(-1)</f>
        <v>4</v>
      </c>
      <c r="Q140" s="110">
        <f>RANK(P138:P142,P138:P142)</f>
        <v>1</v>
      </c>
      <c r="R140" s="36">
        <f>COUNTIF(C140:N140,"○")</f>
        <v>2</v>
      </c>
      <c r="S140" s="36">
        <f>COUNTIF(C140:N140,"●")</f>
        <v>0</v>
      </c>
      <c r="T140" s="36">
        <f>COUNTIF(C140:N140,"●●")</f>
        <v>0</v>
      </c>
    </row>
    <row r="141" spans="2:20" ht="30" customHeight="1" x14ac:dyDescent="0.35">
      <c r="B141" s="89" t="str">
        <f>I137</f>
        <v>―</v>
      </c>
      <c r="C141" s="39" t="str">
        <f>IF(D141="","",IF(D141&gt;J138,"○","●"))</f>
        <v/>
      </c>
      <c r="D141" s="40"/>
      <c r="E141" s="39" t="str">
        <f>IF(F141="","",IF(F141&gt;J139,"○","●"))</f>
        <v/>
      </c>
      <c r="F141" s="40"/>
      <c r="G141" s="39" t="str">
        <f>IF(H141="","",IF(H141&gt;J140,"○","●"))</f>
        <v/>
      </c>
      <c r="H141" s="40"/>
      <c r="I141" s="142"/>
      <c r="J141" s="143"/>
      <c r="K141" s="39" t="str">
        <f>IF(L141="","",IF(L141&gt;J142,"○","●"))</f>
        <v/>
      </c>
      <c r="L141" s="40"/>
      <c r="M141" s="39" t="str">
        <f>IF(N141="","",IF(N141&gt;J143,"○","●"))</f>
        <v/>
      </c>
      <c r="N141" s="76"/>
      <c r="O141" s="66"/>
      <c r="P141" s="66"/>
      <c r="Q141" s="78"/>
      <c r="R141" s="36">
        <f>COUNTIF(C141:N141,"○")</f>
        <v>0</v>
      </c>
      <c r="S141" s="36">
        <f>COUNTIF(C141:N141,"●")</f>
        <v>0</v>
      </c>
      <c r="T141" s="36">
        <f>COUNTIF(C141:N141,"●●")</f>
        <v>0</v>
      </c>
    </row>
    <row r="142" spans="2:20" ht="30" hidden="1" customHeight="1" x14ac:dyDescent="0.35">
      <c r="B142" s="89" t="str">
        <f>K137</f>
        <v>-</v>
      </c>
      <c r="C142" s="74" t="str">
        <f>IF(D142="","",IF(D142&gt;L138,"○","●"))</f>
        <v/>
      </c>
      <c r="D142" s="75"/>
      <c r="E142" s="74" t="str">
        <f>IF(F142="","",IF(F142&gt;L139,"○","●"))</f>
        <v/>
      </c>
      <c r="F142" s="75"/>
      <c r="G142" s="74" t="str">
        <f>IF(H142="","",IF(H142&gt;L140,"○","●"))</f>
        <v/>
      </c>
      <c r="H142" s="75"/>
      <c r="I142" s="74" t="str">
        <f>IF(J142="","",IF(J142&gt;L141,"○","●"))</f>
        <v/>
      </c>
      <c r="J142" s="75"/>
      <c r="K142" s="142"/>
      <c r="L142" s="143"/>
      <c r="M142" s="74" t="str">
        <f>IF(N142="","",IF(N142&gt;L143,"○","●"))</f>
        <v/>
      </c>
      <c r="N142" s="80"/>
      <c r="O142" s="73"/>
      <c r="P142" s="73"/>
      <c r="Q142" s="78"/>
      <c r="R142" s="36">
        <f>COUNTIF(C142:N142,"○")</f>
        <v>0</v>
      </c>
      <c r="S142" s="36">
        <f>COUNTIF(C142:N142,"●")</f>
        <v>0</v>
      </c>
      <c r="T142" s="36">
        <f>COUNTIF(C142:N142,"●●")</f>
        <v>0</v>
      </c>
    </row>
    <row r="143" spans="2:20" ht="30" customHeight="1" x14ac:dyDescent="0.35"/>
  </sheetData>
  <mergeCells count="221">
    <mergeCell ref="C81:D81"/>
    <mergeCell ref="E83:F83"/>
    <mergeCell ref="G81:H81"/>
    <mergeCell ref="I85:J85"/>
    <mergeCell ref="K86:L86"/>
    <mergeCell ref="G84:H84"/>
    <mergeCell ref="K81:L81"/>
    <mergeCell ref="E81:F81"/>
    <mergeCell ref="I81:J81"/>
    <mergeCell ref="C82:D82"/>
    <mergeCell ref="K58:L58"/>
    <mergeCell ref="G63:H63"/>
    <mergeCell ref="E46:F46"/>
    <mergeCell ref="K67:L67"/>
    <mergeCell ref="K65:L65"/>
    <mergeCell ref="G70:H70"/>
    <mergeCell ref="G53:H53"/>
    <mergeCell ref="I53:J53"/>
    <mergeCell ref="K46:L46"/>
    <mergeCell ref="E53:F53"/>
    <mergeCell ref="I67:J67"/>
    <mergeCell ref="G56:H56"/>
    <mergeCell ref="I64:J64"/>
    <mergeCell ref="I60:J60"/>
    <mergeCell ref="K53:L53"/>
    <mergeCell ref="G67:H67"/>
    <mergeCell ref="E60:F60"/>
    <mergeCell ref="E67:F67"/>
    <mergeCell ref="E62:F62"/>
    <mergeCell ref="E69:F69"/>
    <mergeCell ref="C47:D47"/>
    <mergeCell ref="C53:D53"/>
    <mergeCell ref="C40:D40"/>
    <mergeCell ref="E41:F41"/>
    <mergeCell ref="I32:J32"/>
    <mergeCell ref="G39:H39"/>
    <mergeCell ref="G35:H35"/>
    <mergeCell ref="I36:J36"/>
    <mergeCell ref="I71:J71"/>
    <mergeCell ref="E32:F32"/>
    <mergeCell ref="C39:D39"/>
    <mergeCell ref="E39:F39"/>
    <mergeCell ref="C33:D33"/>
    <mergeCell ref="C32:D32"/>
    <mergeCell ref="E34:F34"/>
    <mergeCell ref="C60:D60"/>
    <mergeCell ref="C67:D67"/>
    <mergeCell ref="C61:D61"/>
    <mergeCell ref="C68:D68"/>
    <mergeCell ref="K39:L39"/>
    <mergeCell ref="I39:J39"/>
    <mergeCell ref="I50:J50"/>
    <mergeCell ref="K44:L44"/>
    <mergeCell ref="I43:J43"/>
    <mergeCell ref="K72:L72"/>
    <mergeCell ref="K60:L60"/>
    <mergeCell ref="C18:D18"/>
    <mergeCell ref="K51:L51"/>
    <mergeCell ref="C46:D46"/>
    <mergeCell ref="E48:F48"/>
    <mergeCell ref="G49:H49"/>
    <mergeCell ref="G60:H60"/>
    <mergeCell ref="I57:J57"/>
    <mergeCell ref="I46:J46"/>
    <mergeCell ref="G21:H21"/>
    <mergeCell ref="I25:J25"/>
    <mergeCell ref="K25:L25"/>
    <mergeCell ref="K30:L30"/>
    <mergeCell ref="K32:L32"/>
    <mergeCell ref="K37:L37"/>
    <mergeCell ref="I29:J29"/>
    <mergeCell ref="C54:D54"/>
    <mergeCell ref="E55:F55"/>
    <mergeCell ref="G18:H18"/>
    <mergeCell ref="G25:H25"/>
    <mergeCell ref="C19:D19"/>
    <mergeCell ref="E20:F20"/>
    <mergeCell ref="G46:H46"/>
    <mergeCell ref="G42:H42"/>
    <mergeCell ref="G28:H28"/>
    <mergeCell ref="G32:H32"/>
    <mergeCell ref="C26:D26"/>
    <mergeCell ref="E27:F27"/>
    <mergeCell ref="C25:D25"/>
    <mergeCell ref="E25:F25"/>
    <mergeCell ref="K23:L23"/>
    <mergeCell ref="K18:L18"/>
    <mergeCell ref="M18:N18"/>
    <mergeCell ref="I18:J18"/>
    <mergeCell ref="K16:L16"/>
    <mergeCell ref="C4:D4"/>
    <mergeCell ref="E4:F4"/>
    <mergeCell ref="G4:H4"/>
    <mergeCell ref="I4:J4"/>
    <mergeCell ref="K4:L4"/>
    <mergeCell ref="K9:L9"/>
    <mergeCell ref="G7:H7"/>
    <mergeCell ref="I8:J8"/>
    <mergeCell ref="I15:J15"/>
    <mergeCell ref="M4:N4"/>
    <mergeCell ref="C11:D11"/>
    <mergeCell ref="E11:F11"/>
    <mergeCell ref="G11:H11"/>
    <mergeCell ref="I11:J11"/>
    <mergeCell ref="K11:L11"/>
    <mergeCell ref="C12:D12"/>
    <mergeCell ref="E13:F13"/>
    <mergeCell ref="G14:H14"/>
    <mergeCell ref="E18:F18"/>
    <mergeCell ref="M11:N11"/>
    <mergeCell ref="C5:D5"/>
    <mergeCell ref="E6:F6"/>
    <mergeCell ref="M46:N46"/>
    <mergeCell ref="M25:N25"/>
    <mergeCell ref="M39:N39"/>
    <mergeCell ref="M32:N32"/>
    <mergeCell ref="M81:N81"/>
    <mergeCell ref="M67:N67"/>
    <mergeCell ref="M60:N60"/>
    <mergeCell ref="M53:N53"/>
    <mergeCell ref="C74:D74"/>
    <mergeCell ref="E74:F74"/>
    <mergeCell ref="G74:H74"/>
    <mergeCell ref="I74:J74"/>
    <mergeCell ref="K74:L74"/>
    <mergeCell ref="M74:N74"/>
    <mergeCell ref="C75:D75"/>
    <mergeCell ref="E76:F76"/>
    <mergeCell ref="G77:H77"/>
    <mergeCell ref="I78:J78"/>
    <mergeCell ref="K79:L79"/>
    <mergeCell ref="M24:N24"/>
    <mergeCell ref="I22:J22"/>
    <mergeCell ref="I92:J92"/>
    <mergeCell ref="K93:L93"/>
    <mergeCell ref="C88:D88"/>
    <mergeCell ref="E88:F88"/>
    <mergeCell ref="G88:H88"/>
    <mergeCell ref="I88:J88"/>
    <mergeCell ref="K88:L88"/>
    <mergeCell ref="M88:N88"/>
    <mergeCell ref="C89:D89"/>
    <mergeCell ref="E90:F90"/>
    <mergeCell ref="G91:H91"/>
    <mergeCell ref="C95:D95"/>
    <mergeCell ref="E95:F95"/>
    <mergeCell ref="G95:H95"/>
    <mergeCell ref="I95:J95"/>
    <mergeCell ref="K95:L95"/>
    <mergeCell ref="M95:N95"/>
    <mergeCell ref="C96:D96"/>
    <mergeCell ref="E97:F97"/>
    <mergeCell ref="G98:H98"/>
    <mergeCell ref="I99:J99"/>
    <mergeCell ref="K100:L100"/>
    <mergeCell ref="C102:D102"/>
    <mergeCell ref="E102:F102"/>
    <mergeCell ref="G102:H102"/>
    <mergeCell ref="I102:J102"/>
    <mergeCell ref="K102:L102"/>
    <mergeCell ref="M102:N102"/>
    <mergeCell ref="C103:D103"/>
    <mergeCell ref="E104:F104"/>
    <mergeCell ref="G105:H105"/>
    <mergeCell ref="I106:J106"/>
    <mergeCell ref="K107:L107"/>
    <mergeCell ref="C109:D109"/>
    <mergeCell ref="E109:F109"/>
    <mergeCell ref="G109:H109"/>
    <mergeCell ref="I109:J109"/>
    <mergeCell ref="K109:L109"/>
    <mergeCell ref="M109:N109"/>
    <mergeCell ref="C110:D110"/>
    <mergeCell ref="E111:F111"/>
    <mergeCell ref="G112:H112"/>
    <mergeCell ref="I113:J113"/>
    <mergeCell ref="K114:L114"/>
    <mergeCell ref="C116:D116"/>
    <mergeCell ref="E116:F116"/>
    <mergeCell ref="G116:H116"/>
    <mergeCell ref="I116:J116"/>
    <mergeCell ref="K116:L116"/>
    <mergeCell ref="M116:N116"/>
    <mergeCell ref="C117:D117"/>
    <mergeCell ref="E118:F118"/>
    <mergeCell ref="G119:H119"/>
    <mergeCell ref="I120:J120"/>
    <mergeCell ref="K121:L121"/>
    <mergeCell ref="C123:D123"/>
    <mergeCell ref="E123:F123"/>
    <mergeCell ref="G123:H123"/>
    <mergeCell ref="I123:J123"/>
    <mergeCell ref="K123:L123"/>
    <mergeCell ref="M123:N123"/>
    <mergeCell ref="C124:D124"/>
    <mergeCell ref="E125:F125"/>
    <mergeCell ref="G126:H126"/>
    <mergeCell ref="I127:J127"/>
    <mergeCell ref="K128:L128"/>
    <mergeCell ref="C130:D130"/>
    <mergeCell ref="E130:F130"/>
    <mergeCell ref="G130:H130"/>
    <mergeCell ref="I130:J130"/>
    <mergeCell ref="K130:L130"/>
    <mergeCell ref="M130:N130"/>
    <mergeCell ref="M137:N137"/>
    <mergeCell ref="C138:D138"/>
    <mergeCell ref="E139:F139"/>
    <mergeCell ref="G140:H140"/>
    <mergeCell ref="I141:J141"/>
    <mergeCell ref="K142:L142"/>
    <mergeCell ref="C131:D131"/>
    <mergeCell ref="E132:F132"/>
    <mergeCell ref="G133:H133"/>
    <mergeCell ref="I134:J134"/>
    <mergeCell ref="K135:L135"/>
    <mergeCell ref="C137:D137"/>
    <mergeCell ref="E137:F137"/>
    <mergeCell ref="G137:H137"/>
    <mergeCell ref="I137:J137"/>
    <mergeCell ref="K137:L137"/>
  </mergeCells>
  <phoneticPr fontId="2"/>
  <dataValidations count="1">
    <dataValidation imeMode="halfAlpha" allowBlank="1" showInputMessage="1" showErrorMessage="1" sqref="V11:V12 V17:V18" xr:uid="{00000000-0002-0000-0300-000000000000}"/>
  </dataValidations>
  <printOptions horizontalCentered="1"/>
  <pageMargins left="0.31496062992125984" right="0.23622047244094491" top="0.27" bottom="0.23622047244094491" header="0.19685039370078741" footer="0.15748031496062992"/>
  <pageSetup paperSize="9" orientation="portrait" r:id="rId1"/>
  <headerFooter alignWithMargins="0"/>
  <rowBreaks count="4" manualBreakCount="4">
    <brk id="30" min="1" max="16" man="1"/>
    <brk id="58" min="1" max="16" man="1"/>
    <brk id="86" min="1" max="16" man="1"/>
    <brk id="114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A33"/>
  <sheetViews>
    <sheetView showGridLines="0" view="pageBreakPreview" topLeftCell="A13" zoomScale="80" zoomScaleNormal="70" zoomScaleSheetLayoutView="80" workbookViewId="0">
      <selection activeCell="M8" sqref="M8"/>
    </sheetView>
  </sheetViews>
  <sheetFormatPr defaultColWidth="9" defaultRowHeight="15" x14ac:dyDescent="0.35"/>
  <cols>
    <col min="1" max="1" width="1.6328125" style="22" customWidth="1"/>
    <col min="2" max="2" width="13.6328125" style="32" customWidth="1"/>
    <col min="3" max="8" width="5.6328125" style="22" customWidth="1"/>
    <col min="9" max="12" width="5.6328125" style="22" hidden="1" customWidth="1"/>
    <col min="13" max="14" width="5.6328125" style="32" hidden="1" customWidth="1"/>
    <col min="15" max="16" width="6.6328125" style="22" customWidth="1"/>
    <col min="17" max="17" width="6.6328125" style="32" customWidth="1"/>
    <col min="18" max="20" width="6.6328125" style="22" customWidth="1"/>
    <col min="21" max="16384" width="9" style="22"/>
  </cols>
  <sheetData>
    <row r="1" spans="2:27" ht="20.149999999999999" customHeight="1" x14ac:dyDescent="0.45">
      <c r="B1" s="21" t="s">
        <v>152</v>
      </c>
      <c r="G1" s="102"/>
      <c r="H1" s="102"/>
      <c r="O1" s="104" t="s">
        <v>227</v>
      </c>
    </row>
    <row r="2" spans="2:27" ht="30" customHeight="1" x14ac:dyDescent="0.45">
      <c r="B2" s="31" t="str">
        <f>U4</f>
        <v>G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35"/>
      <c r="N2" s="35"/>
      <c r="O2" s="107" t="s">
        <v>228</v>
      </c>
      <c r="P2" s="25"/>
    </row>
    <row r="3" spans="2:27" ht="30" customHeight="1" x14ac:dyDescent="0.35">
      <c r="B3" s="61"/>
      <c r="C3" s="134" t="str">
        <f>V4</f>
        <v>Regain</v>
      </c>
      <c r="D3" s="135"/>
      <c r="E3" s="134" t="str">
        <f>W4</f>
        <v>REVIVAL</v>
      </c>
      <c r="F3" s="135"/>
      <c r="G3" s="134" t="str">
        <f>X4</f>
        <v>大阪T＆E</v>
      </c>
      <c r="H3" s="135"/>
      <c r="I3" s="134">
        <f>Y4</f>
        <v>0</v>
      </c>
      <c r="J3" s="135"/>
      <c r="K3" s="134">
        <f>Z4</f>
        <v>0</v>
      </c>
      <c r="L3" s="135"/>
      <c r="M3" s="157">
        <f>AA4</f>
        <v>0</v>
      </c>
      <c r="N3" s="157"/>
      <c r="O3" s="62" t="s">
        <v>0</v>
      </c>
      <c r="P3" s="62" t="s">
        <v>1</v>
      </c>
      <c r="Q3" s="77" t="s">
        <v>7</v>
      </c>
      <c r="R3" s="27" t="s">
        <v>27</v>
      </c>
      <c r="S3" s="27" t="s">
        <v>28</v>
      </c>
      <c r="T3" s="27" t="s">
        <v>29</v>
      </c>
      <c r="U3" s="28"/>
      <c r="V3" s="28">
        <v>1</v>
      </c>
      <c r="W3" s="28">
        <v>2</v>
      </c>
      <c r="X3" s="28">
        <v>3</v>
      </c>
      <c r="Y3" s="28">
        <v>4</v>
      </c>
      <c r="Z3" s="28">
        <v>5</v>
      </c>
      <c r="AA3" s="28">
        <v>6</v>
      </c>
    </row>
    <row r="4" spans="2:27" ht="30" customHeight="1" x14ac:dyDescent="0.35">
      <c r="B4" s="100" t="str">
        <f>C3</f>
        <v>Regain</v>
      </c>
      <c r="C4" s="131"/>
      <c r="D4" s="132"/>
      <c r="E4" s="29" t="str">
        <f>IF(F4="","",IF(F4&gt;D5,"○","●"))</f>
        <v>○</v>
      </c>
      <c r="F4" s="30">
        <v>86</v>
      </c>
      <c r="G4" s="29" t="str">
        <f>IF(H4="","",IF(H4&gt;D6,"○","●"))</f>
        <v>○</v>
      </c>
      <c r="H4" s="30">
        <v>59</v>
      </c>
      <c r="I4" s="29" t="str">
        <f>IF(J4="","",IF(J4&gt;D7,"○","●"))</f>
        <v/>
      </c>
      <c r="J4" s="30"/>
      <c r="K4" s="29" t="str">
        <f>IF(L4="","",IF(L4&gt;D8,"○","●"))</f>
        <v/>
      </c>
      <c r="L4" s="30"/>
      <c r="M4" s="39" t="str">
        <f>IF(N4="","",IF(N4&gt;D9,"○","●"))</f>
        <v/>
      </c>
      <c r="N4" s="76"/>
      <c r="O4" s="64"/>
      <c r="P4" s="65">
        <f t="shared" ref="P4:P9" si="0">R4*2+S4*1+T4*(-1)</f>
        <v>4</v>
      </c>
      <c r="Q4" s="82">
        <f>RANK(P4:P9,P4:P9)</f>
        <v>1</v>
      </c>
      <c r="R4" s="27">
        <f t="shared" ref="R4:R9" si="1">COUNTIF(C4:N4,"○")</f>
        <v>2</v>
      </c>
      <c r="S4" s="27">
        <f t="shared" ref="S4:S9" si="2">COUNTIF(C4:N4,"●")</f>
        <v>0</v>
      </c>
      <c r="T4" s="27">
        <f t="shared" ref="T4:T9" si="3">COUNTIF(C4:N4,"●●")</f>
        <v>0</v>
      </c>
      <c r="U4" s="28" t="s">
        <v>153</v>
      </c>
      <c r="V4" s="28" t="s">
        <v>144</v>
      </c>
      <c r="W4" s="28" t="s">
        <v>145</v>
      </c>
      <c r="X4" s="28" t="s">
        <v>146</v>
      </c>
      <c r="Y4" s="28"/>
      <c r="Z4" s="28"/>
      <c r="AA4" s="28"/>
    </row>
    <row r="5" spans="2:27" ht="30" customHeight="1" x14ac:dyDescent="0.35">
      <c r="B5" s="63" t="str">
        <f>E3</f>
        <v>REVIVAL</v>
      </c>
      <c r="C5" s="29" t="str">
        <f>IF(D5="","",IF(D5&gt;F4,"○","●"))</f>
        <v>●</v>
      </c>
      <c r="D5" s="30">
        <v>50</v>
      </c>
      <c r="E5" s="131"/>
      <c r="F5" s="132"/>
      <c r="G5" s="29" t="str">
        <f>IF(H5="","",IF(H5&gt;E6,"○","●"))</f>
        <v>●</v>
      </c>
      <c r="H5" s="30">
        <v>41</v>
      </c>
      <c r="I5" s="29" t="str">
        <f>IF(J5="","",IF(J5&gt;F7,"○","●"))</f>
        <v/>
      </c>
      <c r="J5" s="30"/>
      <c r="K5" s="29" t="str">
        <f>IF(L5="","",IF(L5&gt;F8,"○","●"))</f>
        <v/>
      </c>
      <c r="L5" s="30"/>
      <c r="M5" s="39" t="str">
        <f>IF(N5="","",IF(N5&gt;F9,"○","●"))</f>
        <v/>
      </c>
      <c r="N5" s="76"/>
      <c r="O5" s="64"/>
      <c r="P5" s="64">
        <f t="shared" si="0"/>
        <v>2</v>
      </c>
      <c r="Q5" s="59">
        <f>RANK(P4:P9,P4:P9)</f>
        <v>3</v>
      </c>
      <c r="R5" s="27">
        <f t="shared" si="1"/>
        <v>0</v>
      </c>
      <c r="S5" s="27">
        <f t="shared" si="2"/>
        <v>2</v>
      </c>
      <c r="T5" s="27">
        <f t="shared" si="3"/>
        <v>0</v>
      </c>
    </row>
    <row r="6" spans="2:27" ht="30" customHeight="1" x14ac:dyDescent="0.35">
      <c r="B6" s="100" t="str">
        <f>G3</f>
        <v>大阪T＆E</v>
      </c>
      <c r="C6" s="29" t="str">
        <f>IF(D6="","",IF(D6&gt;H4,"○","●"))</f>
        <v>●</v>
      </c>
      <c r="D6" s="30">
        <v>46</v>
      </c>
      <c r="E6" s="29" t="str">
        <f>IF(F6="","",IF(F6&gt;H5,"○","●"))</f>
        <v>○</v>
      </c>
      <c r="F6" s="30">
        <v>53</v>
      </c>
      <c r="G6" s="131"/>
      <c r="H6" s="132"/>
      <c r="I6" s="29" t="str">
        <f>IF(J6="","",IF(J6&gt;H7,"○","●"))</f>
        <v/>
      </c>
      <c r="J6" s="30"/>
      <c r="K6" s="29" t="str">
        <f>IF(L6="","",IF(L6&gt;H8,"○","●"))</f>
        <v/>
      </c>
      <c r="L6" s="30"/>
      <c r="M6" s="39" t="str">
        <f>IF(N6="","",IF(N6&gt;H9,"○","●"))</f>
        <v/>
      </c>
      <c r="N6" s="76"/>
      <c r="O6" s="67"/>
      <c r="P6" s="67">
        <f t="shared" si="0"/>
        <v>3</v>
      </c>
      <c r="Q6" s="82">
        <f>RANK(P4:P9,P4:P9)</f>
        <v>2</v>
      </c>
      <c r="R6" s="27">
        <f t="shared" si="1"/>
        <v>1</v>
      </c>
      <c r="S6" s="27">
        <f t="shared" si="2"/>
        <v>1</v>
      </c>
      <c r="T6" s="27">
        <f t="shared" si="3"/>
        <v>0</v>
      </c>
    </row>
    <row r="7" spans="2:27" ht="30" hidden="1" customHeight="1" x14ac:dyDescent="0.35">
      <c r="B7" s="63">
        <f>I3</f>
        <v>0</v>
      </c>
      <c r="C7" s="29" t="str">
        <f>IF(D7="","",IF(D7&gt;J4,"○","●"))</f>
        <v/>
      </c>
      <c r="D7" s="30"/>
      <c r="E7" s="29" t="str">
        <f>IF(F7="","",IF(F7&gt;J5,"○","●"))</f>
        <v/>
      </c>
      <c r="F7" s="30"/>
      <c r="G7" s="29" t="str">
        <f>IF(H7="","",IF(H7&gt;J6,"○","●"))</f>
        <v/>
      </c>
      <c r="H7" s="30"/>
      <c r="I7" s="131"/>
      <c r="J7" s="132"/>
      <c r="K7" s="29" t="str">
        <f>IF(L7="","",IF(L7&gt;#REF!,"○","●"))</f>
        <v/>
      </c>
      <c r="L7" s="30"/>
      <c r="M7" s="39" t="str">
        <f>IF(N7="","",IF(N7&gt;J9,"○","●"))</f>
        <v/>
      </c>
      <c r="N7" s="76"/>
      <c r="O7" s="67"/>
      <c r="P7" s="67">
        <f t="shared" si="0"/>
        <v>0</v>
      </c>
      <c r="Q7" s="78">
        <f>RANK(P4:P9,P4:P9)</f>
        <v>4</v>
      </c>
      <c r="R7" s="27">
        <f t="shared" si="1"/>
        <v>0</v>
      </c>
      <c r="S7" s="27">
        <f t="shared" si="2"/>
        <v>0</v>
      </c>
      <c r="T7" s="27">
        <f t="shared" si="3"/>
        <v>0</v>
      </c>
    </row>
    <row r="8" spans="2:27" ht="30" hidden="1" customHeight="1" x14ac:dyDescent="0.35">
      <c r="B8" s="63">
        <f>K3</f>
        <v>0</v>
      </c>
      <c r="C8" s="29" t="str">
        <f>IF(D8="","",IF(D8&gt;L4,"○","●"))</f>
        <v/>
      </c>
      <c r="D8" s="30"/>
      <c r="E8" s="29" t="str">
        <f>IF(F8="","",IF(F8&gt;L5,"○","●"))</f>
        <v/>
      </c>
      <c r="F8" s="30"/>
      <c r="G8" s="29" t="str">
        <f>IF(H8="","",IF(H8&gt;L6,"○","●"))</f>
        <v/>
      </c>
      <c r="H8" s="30"/>
      <c r="I8" s="29" t="str">
        <f>IF(J8="","",IF(J8&gt;L7,"○","●"))</f>
        <v/>
      </c>
      <c r="J8" s="30"/>
      <c r="K8" s="131"/>
      <c r="L8" s="132"/>
      <c r="M8" s="39"/>
      <c r="N8" s="76"/>
      <c r="O8" s="67"/>
      <c r="P8" s="67">
        <f t="shared" si="0"/>
        <v>0</v>
      </c>
      <c r="Q8" s="78">
        <f>RANK(P4:P9,P4:P9)</f>
        <v>4</v>
      </c>
      <c r="R8" s="27">
        <f t="shared" si="1"/>
        <v>0</v>
      </c>
      <c r="S8" s="27">
        <f t="shared" si="2"/>
        <v>0</v>
      </c>
      <c r="T8" s="27">
        <f t="shared" si="3"/>
        <v>0</v>
      </c>
    </row>
    <row r="9" spans="2:27" ht="30" hidden="1" customHeight="1" x14ac:dyDescent="0.35">
      <c r="B9" s="63">
        <f>M3</f>
        <v>0</v>
      </c>
      <c r="C9" s="29" t="str">
        <f>IF(D9="","",IF(D9&gt;N4,"○","●"))</f>
        <v/>
      </c>
      <c r="D9" s="30"/>
      <c r="E9" s="29" t="str">
        <f>IF(F9="","",IF(F9&gt;N5,"○","●"))</f>
        <v/>
      </c>
      <c r="F9" s="30"/>
      <c r="G9" s="29" t="str">
        <f>IF(H9="","",IF(H9&gt;N6,"○","●"))</f>
        <v/>
      </c>
      <c r="H9" s="30"/>
      <c r="I9" s="29" t="str">
        <f>IF(J9="","",IF(J9&gt;N7,"○","●"))</f>
        <v/>
      </c>
      <c r="J9" s="30"/>
      <c r="K9" s="29" t="str">
        <f>IF(L9="","",IF(L9&gt;N8,"○","●"))</f>
        <v/>
      </c>
      <c r="L9" s="30"/>
      <c r="M9" s="142"/>
      <c r="N9" s="156"/>
      <c r="O9" s="64"/>
      <c r="P9" s="64">
        <f t="shared" si="0"/>
        <v>0</v>
      </c>
      <c r="Q9" s="78">
        <f>RANK(P4:P9,P4:P9)</f>
        <v>4</v>
      </c>
      <c r="R9" s="27">
        <f t="shared" si="1"/>
        <v>0</v>
      </c>
      <c r="S9" s="27">
        <f t="shared" si="2"/>
        <v>0</v>
      </c>
      <c r="T9" s="27">
        <f t="shared" si="3"/>
        <v>0</v>
      </c>
    </row>
    <row r="10" spans="2:27" ht="30" customHeight="1" x14ac:dyDescent="0.45">
      <c r="B10" s="31" t="str">
        <f>U12</f>
        <v>H</v>
      </c>
      <c r="R10" s="27"/>
      <c r="S10" s="27"/>
      <c r="T10" s="27"/>
    </row>
    <row r="11" spans="2:27" ht="30" customHeight="1" x14ac:dyDescent="0.35">
      <c r="B11" s="61"/>
      <c r="C11" s="134" t="str">
        <f>V12</f>
        <v>フリッパーズ</v>
      </c>
      <c r="D11" s="135"/>
      <c r="E11" s="134" t="str">
        <f>W12</f>
        <v>泉北クラブ</v>
      </c>
      <c r="F11" s="135"/>
      <c r="G11" s="134" t="str">
        <f>X12</f>
        <v>バリヤーズ</v>
      </c>
      <c r="H11" s="135"/>
      <c r="I11" s="134">
        <f>Y12</f>
        <v>0</v>
      </c>
      <c r="J11" s="135"/>
      <c r="K11" s="134">
        <f>Z12</f>
        <v>0</v>
      </c>
      <c r="L11" s="135"/>
      <c r="M11" s="157">
        <f>AA12</f>
        <v>0</v>
      </c>
      <c r="N11" s="157"/>
      <c r="O11" s="62" t="s">
        <v>0</v>
      </c>
      <c r="P11" s="62" t="s">
        <v>1</v>
      </c>
      <c r="Q11" s="77" t="s">
        <v>7</v>
      </c>
      <c r="R11" s="27" t="s">
        <v>27</v>
      </c>
      <c r="S11" s="27" t="s">
        <v>16</v>
      </c>
      <c r="T11" s="27" t="s">
        <v>29</v>
      </c>
      <c r="U11" s="28"/>
      <c r="V11" s="28">
        <v>1</v>
      </c>
      <c r="W11" s="28">
        <v>2</v>
      </c>
      <c r="X11" s="28">
        <v>3</v>
      </c>
      <c r="Y11" s="28">
        <v>4</v>
      </c>
      <c r="Z11" s="28">
        <v>5</v>
      </c>
      <c r="AA11" s="28">
        <v>6</v>
      </c>
    </row>
    <row r="12" spans="2:27" ht="30" customHeight="1" x14ac:dyDescent="0.35">
      <c r="B12" s="100" t="str">
        <f>C11</f>
        <v>フリッパーズ</v>
      </c>
      <c r="C12" s="131"/>
      <c r="D12" s="132"/>
      <c r="E12" s="29" t="str">
        <f>IF(F12="","",IF(F12&gt;D13,"○","●"))</f>
        <v>○</v>
      </c>
      <c r="F12" s="30">
        <v>74</v>
      </c>
      <c r="G12" s="29" t="str">
        <f>IF(H12="","",IF(H12&gt;D14,"○","●"))</f>
        <v>○</v>
      </c>
      <c r="H12" s="30">
        <v>55</v>
      </c>
      <c r="I12" s="29" t="str">
        <f>IF(J12="","",IF(J12&gt;D15,"○","●"))</f>
        <v/>
      </c>
      <c r="J12" s="30"/>
      <c r="K12" s="29" t="str">
        <f>IF(L12="","",IF(L12&gt;D16,"○","●"))</f>
        <v/>
      </c>
      <c r="L12" s="30"/>
      <c r="M12" s="39" t="str">
        <f>IF(N12="","",IF(N12&gt;D17,"○","●"))</f>
        <v/>
      </c>
      <c r="N12" s="76"/>
      <c r="O12" s="64"/>
      <c r="P12" s="65">
        <f t="shared" ref="P12:P17" si="4">R12*2+S12*1+T12*(-1)</f>
        <v>4</v>
      </c>
      <c r="Q12" s="82">
        <f>RANK(P12:P17,P12:P17)</f>
        <v>1</v>
      </c>
      <c r="R12" s="27">
        <f t="shared" ref="R12:R17" si="5">COUNTIF(C12:N12,"○")</f>
        <v>2</v>
      </c>
      <c r="S12" s="27">
        <f t="shared" ref="S12:S17" si="6">COUNTIF(C12:N12,"●")</f>
        <v>0</v>
      </c>
      <c r="T12" s="27">
        <f t="shared" ref="T12:T17" si="7">COUNTIF(C12:N12,"●●")</f>
        <v>0</v>
      </c>
      <c r="U12" s="28" t="s">
        <v>154</v>
      </c>
      <c r="V12" s="28" t="s">
        <v>147</v>
      </c>
      <c r="W12" s="28" t="s">
        <v>148</v>
      </c>
      <c r="X12" s="28" t="s">
        <v>149</v>
      </c>
      <c r="Y12" s="28"/>
      <c r="Z12" s="28"/>
      <c r="AA12" s="28"/>
    </row>
    <row r="13" spans="2:27" ht="30" customHeight="1" x14ac:dyDescent="0.35">
      <c r="B13" s="100" t="str">
        <f>E11</f>
        <v>泉北クラブ</v>
      </c>
      <c r="C13" s="29" t="str">
        <f>IF(D13="","",IF(D13&gt;F12,"○","●"))</f>
        <v>●</v>
      </c>
      <c r="D13" s="30">
        <v>46</v>
      </c>
      <c r="E13" s="131"/>
      <c r="F13" s="132"/>
      <c r="G13" s="29" t="str">
        <f>IF(H13="","",IF(H13&gt;E14,"○","●"))</f>
        <v>●</v>
      </c>
      <c r="H13" s="30">
        <v>57</v>
      </c>
      <c r="I13" s="29" t="str">
        <f>IF(J13="","",IF(J13&gt;F15,"○","●"))</f>
        <v/>
      </c>
      <c r="J13" s="30"/>
      <c r="K13" s="29" t="str">
        <f>IF(L13="","",IF(L13&gt;F16,"○","●"))</f>
        <v/>
      </c>
      <c r="L13" s="30"/>
      <c r="M13" s="39" t="str">
        <f>IF(N13="","",IF(N13&gt;F17,"○","●"))</f>
        <v/>
      </c>
      <c r="N13" s="76"/>
      <c r="O13" s="64"/>
      <c r="P13" s="64">
        <f t="shared" si="4"/>
        <v>2</v>
      </c>
      <c r="Q13" s="108">
        <f>RANK(P12:P17,P12:P17)</f>
        <v>2</v>
      </c>
      <c r="R13" s="27">
        <f t="shared" si="5"/>
        <v>0</v>
      </c>
      <c r="S13" s="27">
        <f t="shared" si="6"/>
        <v>2</v>
      </c>
      <c r="T13" s="27">
        <f t="shared" si="7"/>
        <v>0</v>
      </c>
    </row>
    <row r="14" spans="2:27" ht="30" customHeight="1" x14ac:dyDescent="0.35">
      <c r="B14" s="63" t="str">
        <f>G11</f>
        <v>バリヤーズ</v>
      </c>
      <c r="C14" s="29" t="str">
        <f>IF(D14="","",IF(D14&gt;H12,"○","●"))</f>
        <v>●</v>
      </c>
      <c r="D14" s="30">
        <v>37</v>
      </c>
      <c r="E14" s="29" t="str">
        <f>IF(F14="","",IF(F14&gt;H13,"○","●"))</f>
        <v>●</v>
      </c>
      <c r="F14" s="30">
        <v>43</v>
      </c>
      <c r="G14" s="131"/>
      <c r="H14" s="132"/>
      <c r="I14" s="29" t="str">
        <f>IF(J14="","",IF(J14&gt;H15,"○","●"))</f>
        <v/>
      </c>
      <c r="J14" s="30"/>
      <c r="K14" s="29" t="str">
        <f>IF(L14="","",IF(L14&gt;H16,"○","●"))</f>
        <v/>
      </c>
      <c r="L14" s="30"/>
      <c r="M14" s="39" t="str">
        <f>IF(N14="","",IF(N14&gt;H17,"○","●"))</f>
        <v/>
      </c>
      <c r="N14" s="76"/>
      <c r="O14" s="67"/>
      <c r="P14" s="67">
        <f t="shared" si="4"/>
        <v>2</v>
      </c>
      <c r="Q14" s="78">
        <f>RANK(P12:P17,P12:P17)</f>
        <v>2</v>
      </c>
      <c r="R14" s="27">
        <f t="shared" si="5"/>
        <v>0</v>
      </c>
      <c r="S14" s="27">
        <f t="shared" si="6"/>
        <v>2</v>
      </c>
      <c r="T14" s="27">
        <f t="shared" si="7"/>
        <v>0</v>
      </c>
    </row>
    <row r="15" spans="2:27" ht="30" hidden="1" customHeight="1" x14ac:dyDescent="0.35">
      <c r="B15" s="63">
        <f>I11</f>
        <v>0</v>
      </c>
      <c r="C15" s="29" t="str">
        <f>IF(D15="","",IF(D15&gt;J12,"○","●"))</f>
        <v/>
      </c>
      <c r="D15" s="30"/>
      <c r="E15" s="29" t="str">
        <f>IF(F15="","",IF(F15&gt;J13,"○","●"))</f>
        <v/>
      </c>
      <c r="F15" s="30"/>
      <c r="G15" s="29" t="str">
        <f>IF(H15="","",IF(H15&gt;J14,"○","●"))</f>
        <v/>
      </c>
      <c r="H15" s="30"/>
      <c r="I15" s="131"/>
      <c r="J15" s="132"/>
      <c r="K15" s="29" t="str">
        <f>IF(L15="","",IF(L15&gt;F18,"○","●"))</f>
        <v/>
      </c>
      <c r="L15" s="30"/>
      <c r="M15" s="39" t="str">
        <f>IF(N15="","",IF(N15&gt;J17,"○","●"))</f>
        <v/>
      </c>
      <c r="N15" s="76"/>
      <c r="O15" s="67"/>
      <c r="P15" s="67">
        <f t="shared" si="4"/>
        <v>0</v>
      </c>
      <c r="Q15" s="78">
        <f>RANK(P12:P17,P12:P17)</f>
        <v>4</v>
      </c>
      <c r="R15" s="27">
        <f t="shared" si="5"/>
        <v>0</v>
      </c>
      <c r="S15" s="27">
        <f t="shared" si="6"/>
        <v>0</v>
      </c>
      <c r="T15" s="27">
        <f t="shared" si="7"/>
        <v>0</v>
      </c>
    </row>
    <row r="16" spans="2:27" ht="30" hidden="1" customHeight="1" x14ac:dyDescent="0.35">
      <c r="B16" s="63">
        <f>K11</f>
        <v>0</v>
      </c>
      <c r="C16" s="29" t="str">
        <f>IF(D16="","",IF(D16&gt;L12,"○","●"))</f>
        <v/>
      </c>
      <c r="D16" s="30"/>
      <c r="E16" s="29" t="str">
        <f>IF(F16="","",IF(F16&gt;L13,"○","●"))</f>
        <v/>
      </c>
      <c r="F16" s="30"/>
      <c r="G16" s="29" t="str">
        <f>IF(H16="","",IF(H16&gt;L14,"○","●"))</f>
        <v/>
      </c>
      <c r="H16" s="30"/>
      <c r="I16" s="29" t="str">
        <f>IF(J16="","",IF(J16&gt;L15,"○","●"))</f>
        <v/>
      </c>
      <c r="J16" s="30"/>
      <c r="K16" s="131"/>
      <c r="L16" s="132"/>
      <c r="M16" s="39" t="str">
        <f>IF(N16="","",IF(N16&gt;L17,"○","●"))</f>
        <v/>
      </c>
      <c r="N16" s="76"/>
      <c r="O16" s="67"/>
      <c r="P16" s="67">
        <f t="shared" si="4"/>
        <v>0</v>
      </c>
      <c r="Q16" s="78">
        <f>RANK(P12:P17,P12:P17)</f>
        <v>4</v>
      </c>
      <c r="R16" s="27">
        <f t="shared" si="5"/>
        <v>0</v>
      </c>
      <c r="S16" s="27">
        <f t="shared" si="6"/>
        <v>0</v>
      </c>
      <c r="T16" s="27">
        <f t="shared" si="7"/>
        <v>0</v>
      </c>
    </row>
    <row r="17" spans="2:27" ht="30" hidden="1" customHeight="1" x14ac:dyDescent="0.35">
      <c r="B17" s="63">
        <f>M11</f>
        <v>0</v>
      </c>
      <c r="C17" s="29" t="str">
        <f>IF(D17="","",IF(D17&gt;N12,"○","●"))</f>
        <v/>
      </c>
      <c r="D17" s="30"/>
      <c r="E17" s="29" t="str">
        <f>IF(F17="","",IF(F17&gt;N13,"○","●"))</f>
        <v/>
      </c>
      <c r="F17" s="30"/>
      <c r="G17" s="29" t="str">
        <f>IF(H17="","",IF(H17&gt;N14,"○","●"))</f>
        <v/>
      </c>
      <c r="H17" s="30"/>
      <c r="I17" s="29" t="str">
        <f>IF(J17="","",IF(J17&gt;N15,"○","●"))</f>
        <v/>
      </c>
      <c r="J17" s="30"/>
      <c r="K17" s="29" t="str">
        <f>IF(L17="","",IF(L17&gt;N16,"○","●"))</f>
        <v/>
      </c>
      <c r="L17" s="30"/>
      <c r="M17" s="142"/>
      <c r="N17" s="156"/>
      <c r="O17" s="64"/>
      <c r="P17" s="64">
        <f t="shared" si="4"/>
        <v>0</v>
      </c>
      <c r="Q17" s="78">
        <f>RANK(P12:P17,P12:P17)</f>
        <v>4</v>
      </c>
      <c r="R17" s="27">
        <f t="shared" si="5"/>
        <v>0</v>
      </c>
      <c r="S17" s="27">
        <f t="shared" si="6"/>
        <v>0</v>
      </c>
      <c r="T17" s="27">
        <f t="shared" si="7"/>
        <v>0</v>
      </c>
    </row>
    <row r="18" spans="2:27" ht="30" customHeight="1" x14ac:dyDescent="0.45">
      <c r="B18" s="31" t="str">
        <f>U20</f>
        <v>J</v>
      </c>
      <c r="R18" s="27"/>
      <c r="S18" s="27"/>
      <c r="T18" s="27"/>
    </row>
    <row r="19" spans="2:27" ht="30" customHeight="1" x14ac:dyDescent="0.35">
      <c r="B19" s="61"/>
      <c r="C19" s="134" t="str">
        <f>V20</f>
        <v>ASA</v>
      </c>
      <c r="D19" s="135"/>
      <c r="E19" s="134" t="str">
        <f>W20</f>
        <v>FULL</v>
      </c>
      <c r="F19" s="135"/>
      <c r="G19" s="134" t="str">
        <f>X20</f>
        <v>Spirit</v>
      </c>
      <c r="H19" s="135"/>
      <c r="I19" s="134">
        <f>Y20</f>
        <v>0</v>
      </c>
      <c r="J19" s="135"/>
      <c r="K19" s="134">
        <f>Z20</f>
        <v>0</v>
      </c>
      <c r="L19" s="135"/>
      <c r="M19" s="157">
        <f>AA20</f>
        <v>0</v>
      </c>
      <c r="N19" s="157"/>
      <c r="O19" s="62" t="s">
        <v>0</v>
      </c>
      <c r="P19" s="62" t="s">
        <v>1</v>
      </c>
      <c r="Q19" s="77" t="s">
        <v>7</v>
      </c>
      <c r="R19" s="27" t="s">
        <v>15</v>
      </c>
      <c r="S19" s="27" t="s">
        <v>16</v>
      </c>
      <c r="T19" s="27" t="s">
        <v>14</v>
      </c>
      <c r="U19" s="28"/>
      <c r="V19" s="28">
        <v>1</v>
      </c>
      <c r="W19" s="28">
        <v>2</v>
      </c>
      <c r="X19" s="28">
        <v>3</v>
      </c>
      <c r="Y19" s="28">
        <v>4</v>
      </c>
      <c r="Z19" s="28">
        <v>5</v>
      </c>
      <c r="AA19" s="28">
        <v>6</v>
      </c>
    </row>
    <row r="20" spans="2:27" ht="30" customHeight="1" x14ac:dyDescent="0.35">
      <c r="B20" s="100" t="str">
        <f>C19</f>
        <v>ASA</v>
      </c>
      <c r="C20" s="131"/>
      <c r="D20" s="132"/>
      <c r="E20" s="29" t="str">
        <f>IF(F20="","",IF(F20&gt;D21,"○","●"))</f>
        <v>●</v>
      </c>
      <c r="F20" s="30">
        <v>61</v>
      </c>
      <c r="G20" s="29" t="str">
        <f>IF(H20="","",IF(H20&gt;D22,"○","●"))</f>
        <v>○</v>
      </c>
      <c r="H20" s="30">
        <v>63</v>
      </c>
      <c r="I20" s="29" t="str">
        <f>IF(J20="","",IF(J20&gt;D23,"○","●"))</f>
        <v/>
      </c>
      <c r="J20" s="30"/>
      <c r="K20" s="29" t="str">
        <f>IF(L20="","",IF(L20&gt;D24,"○","●"))</f>
        <v/>
      </c>
      <c r="L20" s="30"/>
      <c r="M20" s="39" t="str">
        <f>IF(N20="","",IF(N20&gt;D25,"○","●"))</f>
        <v/>
      </c>
      <c r="N20" s="76"/>
      <c r="O20" s="64"/>
      <c r="P20" s="65">
        <f t="shared" ref="P20:P25" si="8">R20*2+S20*1+T20*(-1)</f>
        <v>3</v>
      </c>
      <c r="Q20" s="82">
        <f>RANK(P20:P25,P20:P25)</f>
        <v>2</v>
      </c>
      <c r="R20" s="27">
        <f t="shared" ref="R20:R25" si="9">COUNTIF(C20:N20,"○")</f>
        <v>1</v>
      </c>
      <c r="S20" s="27">
        <f t="shared" ref="S20:S25" si="10">COUNTIF(C20:N20,"●")</f>
        <v>1</v>
      </c>
      <c r="T20" s="27">
        <f t="shared" ref="T20:T25" si="11">COUNTIF(C20:N20,"●●")</f>
        <v>0</v>
      </c>
      <c r="U20" s="28" t="s">
        <v>155</v>
      </c>
      <c r="V20" s="28" t="s">
        <v>150</v>
      </c>
      <c r="W20" s="28" t="s">
        <v>75</v>
      </c>
      <c r="X20" s="28" t="s">
        <v>91</v>
      </c>
      <c r="Y20" s="28"/>
      <c r="Z20" s="28"/>
      <c r="AA20" s="28"/>
    </row>
    <row r="21" spans="2:27" ht="30" customHeight="1" x14ac:dyDescent="0.35">
      <c r="B21" s="100" t="str">
        <f>E19</f>
        <v>FULL</v>
      </c>
      <c r="C21" s="29" t="str">
        <f>IF(D21="","",IF(D21&gt;F20,"○","●"))</f>
        <v>○</v>
      </c>
      <c r="D21" s="30">
        <v>71</v>
      </c>
      <c r="E21" s="131"/>
      <c r="F21" s="132"/>
      <c r="G21" s="29" t="str">
        <f>IF(H21="","",IF(H21&gt;F22,"○","●"))</f>
        <v>○</v>
      </c>
      <c r="H21" s="30">
        <v>77</v>
      </c>
      <c r="I21" s="29" t="str">
        <f>IF(J21="","",IF(J21&gt;F23,"○","●"))</f>
        <v/>
      </c>
      <c r="J21" s="30"/>
      <c r="K21" s="29" t="str">
        <f>IF(L21="","",IF(L21&gt;F24,"○","●"))</f>
        <v/>
      </c>
      <c r="L21" s="30"/>
      <c r="M21" s="39" t="str">
        <f>IF(N21="","",IF(N21&gt;F25,"○","●"))</f>
        <v/>
      </c>
      <c r="N21" s="76"/>
      <c r="O21" s="64"/>
      <c r="P21" s="64">
        <f t="shared" si="8"/>
        <v>4</v>
      </c>
      <c r="Q21" s="108">
        <f>RANK(P20:P25,P20:P25)</f>
        <v>1</v>
      </c>
      <c r="R21" s="27">
        <f t="shared" si="9"/>
        <v>2</v>
      </c>
      <c r="S21" s="27">
        <f t="shared" si="10"/>
        <v>0</v>
      </c>
      <c r="T21" s="27">
        <f t="shared" si="11"/>
        <v>0</v>
      </c>
    </row>
    <row r="22" spans="2:27" ht="30" customHeight="1" x14ac:dyDescent="0.35">
      <c r="B22" s="63" t="str">
        <f>G19</f>
        <v>Spirit</v>
      </c>
      <c r="C22" s="29" t="str">
        <f>IF(D22="","",IF(D22&gt;H20,"○","●"))</f>
        <v>●</v>
      </c>
      <c r="D22" s="30">
        <v>46</v>
      </c>
      <c r="E22" s="29" t="str">
        <f>IF(F22="","",IF(F22&gt;H21,"○","●"))</f>
        <v>●</v>
      </c>
      <c r="F22" s="30">
        <v>33</v>
      </c>
      <c r="G22" s="131"/>
      <c r="H22" s="132"/>
      <c r="I22" s="29" t="str">
        <f>IF(J22="","",IF(J22&gt;H23,"○","●"))</f>
        <v/>
      </c>
      <c r="J22" s="30"/>
      <c r="K22" s="29" t="str">
        <f>IF(L22="","",IF(L22&gt;H24,"○","●"))</f>
        <v/>
      </c>
      <c r="L22" s="30"/>
      <c r="M22" s="39" t="str">
        <f>IF(N22="","",IF(N22&gt;H25,"○","●"))</f>
        <v/>
      </c>
      <c r="N22" s="76"/>
      <c r="O22" s="67"/>
      <c r="P22" s="67">
        <f t="shared" si="8"/>
        <v>2</v>
      </c>
      <c r="Q22" s="78">
        <f>RANK(P20:P25,P20:P25)</f>
        <v>3</v>
      </c>
      <c r="R22" s="27">
        <f t="shared" si="9"/>
        <v>0</v>
      </c>
      <c r="S22" s="27">
        <f t="shared" si="10"/>
        <v>2</v>
      </c>
      <c r="T22" s="27">
        <f t="shared" si="11"/>
        <v>0</v>
      </c>
    </row>
    <row r="23" spans="2:27" ht="30" hidden="1" customHeight="1" x14ac:dyDescent="0.35">
      <c r="B23" s="63">
        <f>I19</f>
        <v>0</v>
      </c>
      <c r="C23" s="29" t="str">
        <f>IF(D23="","",IF(D23&gt;J20,"○","●"))</f>
        <v/>
      </c>
      <c r="D23" s="30"/>
      <c r="E23" s="29" t="str">
        <f>IF(F23="","",IF(F23&gt;J21,"○","●"))</f>
        <v/>
      </c>
      <c r="F23" s="30"/>
      <c r="G23" s="29" t="str">
        <f>IF(H23="","",IF(H23&gt;J22,"○","●"))</f>
        <v/>
      </c>
      <c r="H23" s="30"/>
      <c r="I23" s="131"/>
      <c r="J23" s="132"/>
      <c r="K23" s="29" t="str">
        <f>IF(L23="","",IF(L23&gt;F26,"○","●"))</f>
        <v/>
      </c>
      <c r="L23" s="30"/>
      <c r="M23" s="39" t="str">
        <f>IF(N23="","",IF(N23&gt;J25,"○","●"))</f>
        <v/>
      </c>
      <c r="N23" s="76"/>
      <c r="O23" s="67"/>
      <c r="P23" s="67">
        <f t="shared" si="8"/>
        <v>0</v>
      </c>
      <c r="Q23" s="78">
        <f>RANK(P20:P25,P20:P25)</f>
        <v>4</v>
      </c>
      <c r="R23" s="27">
        <f t="shared" si="9"/>
        <v>0</v>
      </c>
      <c r="S23" s="27">
        <f t="shared" si="10"/>
        <v>0</v>
      </c>
      <c r="T23" s="27">
        <f t="shared" si="11"/>
        <v>0</v>
      </c>
    </row>
    <row r="24" spans="2:27" ht="30" hidden="1" customHeight="1" x14ac:dyDescent="0.35">
      <c r="B24" s="63">
        <f>K19</f>
        <v>0</v>
      </c>
      <c r="C24" s="29" t="str">
        <f>IF(D24="","",IF(D24&gt;L20,"○","●"))</f>
        <v/>
      </c>
      <c r="D24" s="30"/>
      <c r="E24" s="29" t="str">
        <f>IF(F24="","",IF(F24&gt;L21,"○","●"))</f>
        <v/>
      </c>
      <c r="F24" s="30"/>
      <c r="G24" s="29" t="str">
        <f>IF(H24="","",IF(H24&gt;L22,"○","●"))</f>
        <v/>
      </c>
      <c r="H24" s="30"/>
      <c r="I24" s="29" t="str">
        <f>IF(J24="","",IF(J24&gt;L23,"○","●"))</f>
        <v/>
      </c>
      <c r="J24" s="30"/>
      <c r="K24" s="131"/>
      <c r="L24" s="132"/>
      <c r="M24" s="39" t="str">
        <f>IF(N24="","",IF(N24&gt;L25,"○","●"))</f>
        <v/>
      </c>
      <c r="N24" s="76"/>
      <c r="O24" s="67"/>
      <c r="P24" s="67">
        <f t="shared" si="8"/>
        <v>0</v>
      </c>
      <c r="Q24" s="78">
        <f>RANK(P20:P25,P20:P25)</f>
        <v>4</v>
      </c>
      <c r="R24" s="27">
        <f t="shared" si="9"/>
        <v>0</v>
      </c>
      <c r="S24" s="27">
        <f t="shared" si="10"/>
        <v>0</v>
      </c>
      <c r="T24" s="27">
        <f t="shared" si="11"/>
        <v>0</v>
      </c>
    </row>
    <row r="25" spans="2:27" ht="30" hidden="1" customHeight="1" x14ac:dyDescent="0.35">
      <c r="B25" s="63">
        <f>M19</f>
        <v>0</v>
      </c>
      <c r="C25" s="29" t="str">
        <f>IF(D25="","",IF(D25&gt;N20,"○","●"))</f>
        <v/>
      </c>
      <c r="D25" s="30"/>
      <c r="E25" s="29" t="str">
        <f>IF(F25="","",IF(F25&gt;N21,"○","●"))</f>
        <v/>
      </c>
      <c r="F25" s="30"/>
      <c r="G25" s="29" t="str">
        <f>IF(H25="","",IF(H25&gt;N22,"○","●"))</f>
        <v/>
      </c>
      <c r="H25" s="30"/>
      <c r="I25" s="29" t="str">
        <f>IF(J25="","",IF(J25&gt;N23,"○","●"))</f>
        <v/>
      </c>
      <c r="J25" s="30"/>
      <c r="K25" s="29" t="str">
        <f>IF(L25="","",IF(L25&gt;N24,"○","●"))</f>
        <v/>
      </c>
      <c r="L25" s="30"/>
      <c r="M25" s="142"/>
      <c r="N25" s="156"/>
      <c r="O25" s="64"/>
      <c r="P25" s="64">
        <f t="shared" si="8"/>
        <v>0</v>
      </c>
      <c r="Q25" s="78">
        <f>RANK(P20:P25,P20:P25)</f>
        <v>4</v>
      </c>
      <c r="R25" s="27">
        <f t="shared" si="9"/>
        <v>0</v>
      </c>
      <c r="S25" s="27">
        <f t="shared" si="10"/>
        <v>0</v>
      </c>
      <c r="T25" s="27">
        <f t="shared" si="11"/>
        <v>0</v>
      </c>
    </row>
    <row r="26" spans="2:27" ht="30" customHeight="1" x14ac:dyDescent="0.45">
      <c r="B26" s="31" t="str">
        <f>U28</f>
        <v>K</v>
      </c>
      <c r="R26" s="27"/>
      <c r="S26" s="27"/>
      <c r="T26" s="27"/>
    </row>
    <row r="27" spans="2:27" ht="30" customHeight="1" x14ac:dyDescent="0.35">
      <c r="B27" s="61"/>
      <c r="C27" s="134" t="str">
        <f>V28</f>
        <v>FreeStyle</v>
      </c>
      <c r="D27" s="135"/>
      <c r="E27" s="134" t="str">
        <f>W28</f>
        <v>MARBLE</v>
      </c>
      <c r="F27" s="135"/>
      <c r="G27" s="134" t="str">
        <f>X28</f>
        <v>Aula</v>
      </c>
      <c r="H27" s="135"/>
      <c r="I27" s="134">
        <f>Y28</f>
        <v>0</v>
      </c>
      <c r="J27" s="135"/>
      <c r="K27" s="134">
        <f>Z28</f>
        <v>0</v>
      </c>
      <c r="L27" s="135"/>
      <c r="M27" s="157">
        <f>AA28</f>
        <v>0</v>
      </c>
      <c r="N27" s="157"/>
      <c r="O27" s="62" t="s">
        <v>0</v>
      </c>
      <c r="P27" s="62" t="s">
        <v>1</v>
      </c>
      <c r="Q27" s="77" t="s">
        <v>7</v>
      </c>
      <c r="R27" s="27" t="s">
        <v>15</v>
      </c>
      <c r="S27" s="27" t="s">
        <v>16</v>
      </c>
      <c r="T27" s="27" t="s">
        <v>14</v>
      </c>
      <c r="U27" s="28"/>
      <c r="V27" s="28">
        <v>1</v>
      </c>
      <c r="W27" s="28">
        <v>2</v>
      </c>
      <c r="X27" s="28">
        <v>3</v>
      </c>
      <c r="Y27" s="28">
        <v>4</v>
      </c>
      <c r="Z27" s="28">
        <v>5</v>
      </c>
      <c r="AA27" s="28">
        <v>6</v>
      </c>
    </row>
    <row r="28" spans="2:27" ht="30" customHeight="1" x14ac:dyDescent="0.35">
      <c r="B28" s="100" t="str">
        <f>C27</f>
        <v>FreeStyle</v>
      </c>
      <c r="C28" s="131"/>
      <c r="D28" s="132"/>
      <c r="E28" s="29" t="str">
        <f>IF(F28="","",IF(F28&gt;D29,"○","●"))</f>
        <v>○</v>
      </c>
      <c r="F28" s="30">
        <v>68</v>
      </c>
      <c r="G28" s="29" t="str">
        <f>IF(H28="","",IF(H28&gt;D30,"○","●"))</f>
        <v>○</v>
      </c>
      <c r="H28" s="30">
        <v>75</v>
      </c>
      <c r="I28" s="29" t="str">
        <f>IF(J28="","",IF(J28&gt;D31,"○","●"))</f>
        <v/>
      </c>
      <c r="J28" s="30"/>
      <c r="K28" s="29" t="str">
        <f>IF(L28="","",IF(L28&gt;D32,"○","●"))</f>
        <v/>
      </c>
      <c r="L28" s="30"/>
      <c r="M28" s="39" t="str">
        <f>IF(N28="","",IF(N28&gt;D33,"○","●"))</f>
        <v/>
      </c>
      <c r="N28" s="76"/>
      <c r="O28" s="64"/>
      <c r="P28" s="65">
        <f t="shared" ref="P28:P33" si="12">R28*2+S28*1+T28*(-1)</f>
        <v>4</v>
      </c>
      <c r="Q28" s="82">
        <f>RANK(P28:P33,P28:P33)</f>
        <v>1</v>
      </c>
      <c r="R28" s="27">
        <f t="shared" ref="R28:R33" si="13">COUNTIF(C28:N28,"○")</f>
        <v>2</v>
      </c>
      <c r="S28" s="27">
        <f t="shared" ref="S28:S33" si="14">COUNTIF(C28:N28,"●")</f>
        <v>0</v>
      </c>
      <c r="T28" s="27">
        <f t="shared" ref="T28:T33" si="15">COUNTIF(C28:N28,"●●")</f>
        <v>0</v>
      </c>
      <c r="U28" s="28" t="s">
        <v>156</v>
      </c>
      <c r="V28" s="28" t="s">
        <v>151</v>
      </c>
      <c r="W28" s="28" t="s">
        <v>4</v>
      </c>
      <c r="X28" s="28" t="s">
        <v>92</v>
      </c>
      <c r="Y28" s="28"/>
      <c r="Z28" s="28"/>
      <c r="AA28" s="28"/>
    </row>
    <row r="29" spans="2:27" ht="30" customHeight="1" x14ac:dyDescent="0.35">
      <c r="B29" s="100" t="str">
        <f>E27</f>
        <v>MARBLE</v>
      </c>
      <c r="C29" s="29" t="str">
        <f>IF(D29="","",IF(D29&gt;F28,"○","●"))</f>
        <v>●</v>
      </c>
      <c r="D29" s="30">
        <v>29</v>
      </c>
      <c r="E29" s="131"/>
      <c r="F29" s="132"/>
      <c r="G29" s="29" t="str">
        <f>IF(H29="","",IF(H29&gt;F30,"○","●"))</f>
        <v>○</v>
      </c>
      <c r="H29" s="30">
        <v>65</v>
      </c>
      <c r="I29" s="29" t="str">
        <f>IF(J29="","",IF(J29&gt;F31,"○","●"))</f>
        <v/>
      </c>
      <c r="J29" s="30"/>
      <c r="K29" s="29" t="str">
        <f>IF(L29="","",IF(L29&gt;F32,"○","●"))</f>
        <v/>
      </c>
      <c r="L29" s="30"/>
      <c r="M29" s="39" t="str">
        <f>IF(N29="","",IF(N29&gt;F33,"○","●"))</f>
        <v/>
      </c>
      <c r="N29" s="76"/>
      <c r="O29" s="64"/>
      <c r="P29" s="64">
        <f t="shared" si="12"/>
        <v>3</v>
      </c>
      <c r="Q29" s="108">
        <f>RANK(P28:P33,P28:P33)</f>
        <v>2</v>
      </c>
      <c r="R29" s="27">
        <f t="shared" si="13"/>
        <v>1</v>
      </c>
      <c r="S29" s="27">
        <f t="shared" si="14"/>
        <v>1</v>
      </c>
      <c r="T29" s="27">
        <f t="shared" si="15"/>
        <v>0</v>
      </c>
    </row>
    <row r="30" spans="2:27" ht="30" customHeight="1" x14ac:dyDescent="0.35">
      <c r="B30" s="63" t="str">
        <f>G27</f>
        <v>Aula</v>
      </c>
      <c r="C30" s="29" t="str">
        <f>IF(D30="","",IF(D30&gt;H28,"○","●"))</f>
        <v>●</v>
      </c>
      <c r="D30" s="30">
        <v>44</v>
      </c>
      <c r="E30" s="29" t="str">
        <f>IF(F30="","",IF(F30&gt;H29,"○","●"))</f>
        <v>●</v>
      </c>
      <c r="F30" s="30">
        <v>45</v>
      </c>
      <c r="G30" s="131"/>
      <c r="H30" s="132"/>
      <c r="I30" s="29" t="str">
        <f>IF(J30="","",IF(J30&gt;H31,"○","●"))</f>
        <v/>
      </c>
      <c r="J30" s="30"/>
      <c r="K30" s="29" t="str">
        <f>IF(L30="","",IF(L30&gt;H32,"○","●"))</f>
        <v/>
      </c>
      <c r="L30" s="30"/>
      <c r="M30" s="39" t="str">
        <f>IF(N30="","",IF(N30&gt;H33,"○","●"))</f>
        <v/>
      </c>
      <c r="N30" s="76"/>
      <c r="O30" s="67"/>
      <c r="P30" s="67">
        <f t="shared" si="12"/>
        <v>2</v>
      </c>
      <c r="Q30" s="78">
        <f>RANK(P28:P33,P28:P33)</f>
        <v>3</v>
      </c>
      <c r="R30" s="27">
        <f t="shared" si="13"/>
        <v>0</v>
      </c>
      <c r="S30" s="27">
        <f t="shared" si="14"/>
        <v>2</v>
      </c>
      <c r="T30" s="27">
        <f t="shared" si="15"/>
        <v>0</v>
      </c>
    </row>
    <row r="31" spans="2:27" ht="30" hidden="1" customHeight="1" x14ac:dyDescent="0.35">
      <c r="B31" s="63">
        <f>I27</f>
        <v>0</v>
      </c>
      <c r="C31" s="29" t="str">
        <f>IF(D31="","",IF(D31&gt;J28,"○","●"))</f>
        <v/>
      </c>
      <c r="D31" s="30"/>
      <c r="E31" s="29" t="str">
        <f>IF(F31="","",IF(F31&gt;J29,"○","●"))</f>
        <v/>
      </c>
      <c r="F31" s="30"/>
      <c r="G31" s="29" t="str">
        <f>IF(H31="","",IF(H31&gt;J30,"○","●"))</f>
        <v/>
      </c>
      <c r="H31" s="30"/>
      <c r="I31" s="131"/>
      <c r="J31" s="132"/>
      <c r="K31" s="29" t="str">
        <f>IF(L31="","",IF(L31&gt;F34,"○","●"))</f>
        <v/>
      </c>
      <c r="L31" s="30"/>
      <c r="M31" s="39" t="str">
        <f>IF(N31="","",IF(N31&gt;J33,"○","●"))</f>
        <v/>
      </c>
      <c r="N31" s="76"/>
      <c r="O31" s="67"/>
      <c r="P31" s="67">
        <f t="shared" si="12"/>
        <v>0</v>
      </c>
      <c r="Q31" s="78">
        <f>RANK(P28:P33,P28:P33)</f>
        <v>4</v>
      </c>
      <c r="R31" s="27">
        <f t="shared" si="13"/>
        <v>0</v>
      </c>
      <c r="S31" s="27">
        <f t="shared" si="14"/>
        <v>0</v>
      </c>
      <c r="T31" s="27">
        <f t="shared" si="15"/>
        <v>0</v>
      </c>
    </row>
    <row r="32" spans="2:27" ht="30" hidden="1" customHeight="1" x14ac:dyDescent="0.35">
      <c r="B32" s="63">
        <f>K27</f>
        <v>0</v>
      </c>
      <c r="C32" s="29" t="str">
        <f>IF(D32="","",IF(D32&gt;L28,"○","●"))</f>
        <v/>
      </c>
      <c r="D32" s="30"/>
      <c r="E32" s="29" t="str">
        <f>IF(F32="","",IF(F32&gt;L29,"○","●"))</f>
        <v/>
      </c>
      <c r="F32" s="30"/>
      <c r="G32" s="29" t="str">
        <f>IF(H32="","",IF(H32&gt;L30,"○","●"))</f>
        <v/>
      </c>
      <c r="H32" s="30"/>
      <c r="I32" s="29" t="str">
        <f>IF(J32="","",IF(J32&gt;L31,"○","●"))</f>
        <v/>
      </c>
      <c r="J32" s="30"/>
      <c r="K32" s="131"/>
      <c r="L32" s="132"/>
      <c r="M32" s="39" t="str">
        <f>IF(N32="","",IF(N32&gt;L33,"○","●"))</f>
        <v/>
      </c>
      <c r="N32" s="76"/>
      <c r="O32" s="67"/>
      <c r="P32" s="67">
        <f t="shared" si="12"/>
        <v>0</v>
      </c>
      <c r="Q32" s="78">
        <f>RANK(P28:P33,P28:P33)</f>
        <v>4</v>
      </c>
      <c r="R32" s="27">
        <f t="shared" si="13"/>
        <v>0</v>
      </c>
      <c r="S32" s="27">
        <f t="shared" si="14"/>
        <v>0</v>
      </c>
      <c r="T32" s="27">
        <f t="shared" si="15"/>
        <v>0</v>
      </c>
    </row>
    <row r="33" spans="2:20" ht="30" hidden="1" customHeight="1" x14ac:dyDescent="0.35">
      <c r="B33" s="63">
        <f>M27</f>
        <v>0</v>
      </c>
      <c r="C33" s="29" t="str">
        <f>IF(D33="","",IF(D33&gt;N28,"○","●"))</f>
        <v/>
      </c>
      <c r="D33" s="30"/>
      <c r="E33" s="29" t="str">
        <f>IF(F33="","",IF(F33&gt;N29,"○","●"))</f>
        <v/>
      </c>
      <c r="F33" s="30"/>
      <c r="G33" s="29" t="str">
        <f>IF(H33="","",IF(H33&gt;N30,"○","●"))</f>
        <v/>
      </c>
      <c r="H33" s="30"/>
      <c r="I33" s="29" t="str">
        <f>IF(J33="","",IF(J33&gt;N31,"○","●"))</f>
        <v/>
      </c>
      <c r="J33" s="30"/>
      <c r="K33" s="29" t="str">
        <f>IF(L33="","",IF(L33&gt;N32,"○","●"))</f>
        <v/>
      </c>
      <c r="L33" s="30"/>
      <c r="M33" s="142"/>
      <c r="N33" s="156"/>
      <c r="O33" s="64"/>
      <c r="P33" s="64">
        <f t="shared" si="12"/>
        <v>0</v>
      </c>
      <c r="Q33" s="78">
        <f>RANK(P28:P33,P28:P33)</f>
        <v>4</v>
      </c>
      <c r="R33" s="27">
        <f t="shared" si="13"/>
        <v>0</v>
      </c>
      <c r="S33" s="27">
        <f t="shared" si="14"/>
        <v>0</v>
      </c>
      <c r="T33" s="27">
        <f t="shared" si="15"/>
        <v>0</v>
      </c>
    </row>
  </sheetData>
  <mergeCells count="48">
    <mergeCell ref="E13:F13"/>
    <mergeCell ref="C3:D3"/>
    <mergeCell ref="E3:F3"/>
    <mergeCell ref="C4:D4"/>
    <mergeCell ref="E5:F5"/>
    <mergeCell ref="C11:D11"/>
    <mergeCell ref="E11:F11"/>
    <mergeCell ref="C12:D12"/>
    <mergeCell ref="I15:J15"/>
    <mergeCell ref="K16:L16"/>
    <mergeCell ref="M17:N17"/>
    <mergeCell ref="G3:H3"/>
    <mergeCell ref="G11:H11"/>
    <mergeCell ref="G14:H14"/>
    <mergeCell ref="I7:J7"/>
    <mergeCell ref="G6:H6"/>
    <mergeCell ref="I11:J11"/>
    <mergeCell ref="K3:L3"/>
    <mergeCell ref="M3:N3"/>
    <mergeCell ref="I3:J3"/>
    <mergeCell ref="K8:L8"/>
    <mergeCell ref="M9:N9"/>
    <mergeCell ref="K11:L11"/>
    <mergeCell ref="M11:N11"/>
    <mergeCell ref="M19:N19"/>
    <mergeCell ref="C20:D20"/>
    <mergeCell ref="E21:F21"/>
    <mergeCell ref="G22:H22"/>
    <mergeCell ref="I23:J23"/>
    <mergeCell ref="C19:D19"/>
    <mergeCell ref="E19:F19"/>
    <mergeCell ref="G19:H19"/>
    <mergeCell ref="I19:J19"/>
    <mergeCell ref="K19:L19"/>
    <mergeCell ref="K24:L24"/>
    <mergeCell ref="M25:N25"/>
    <mergeCell ref="C27:D27"/>
    <mergeCell ref="E27:F27"/>
    <mergeCell ref="G27:H27"/>
    <mergeCell ref="I27:J27"/>
    <mergeCell ref="K27:L27"/>
    <mergeCell ref="M27:N27"/>
    <mergeCell ref="M33:N33"/>
    <mergeCell ref="C28:D28"/>
    <mergeCell ref="E29:F29"/>
    <mergeCell ref="G30:H30"/>
    <mergeCell ref="I31:J31"/>
    <mergeCell ref="K32:L32"/>
  </mergeCells>
  <phoneticPr fontId="2"/>
  <printOptions horizontalCentered="1"/>
  <pageMargins left="0.41" right="0.31" top="0.59055118110236227" bottom="0.59055118110236227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876F3-A3AF-4C40-A027-53A4824BD32B}">
  <sheetPr>
    <pageSetUpPr fitToPage="1"/>
  </sheetPr>
  <dimension ref="B1:AA33"/>
  <sheetViews>
    <sheetView showGridLines="0" view="pageBreakPreview" zoomScale="80" zoomScaleNormal="70" zoomScaleSheetLayoutView="80" workbookViewId="0">
      <selection activeCell="M8" sqref="M8"/>
    </sheetView>
  </sheetViews>
  <sheetFormatPr defaultColWidth="9" defaultRowHeight="15" x14ac:dyDescent="0.35"/>
  <cols>
    <col min="1" max="1" width="1.6328125" style="22" customWidth="1"/>
    <col min="2" max="2" width="13.6328125" style="32" customWidth="1"/>
    <col min="3" max="10" width="5.6328125" style="22" customWidth="1"/>
    <col min="11" max="12" width="5.6328125" style="22" hidden="1" customWidth="1"/>
    <col min="13" max="14" width="5.6328125" style="32" hidden="1" customWidth="1"/>
    <col min="15" max="20" width="6.6328125" style="22" customWidth="1"/>
    <col min="21" max="16384" width="9" style="22"/>
  </cols>
  <sheetData>
    <row r="1" spans="2:27" ht="20.149999999999999" customHeight="1" x14ac:dyDescent="0.45">
      <c r="B1" s="21" t="s">
        <v>163</v>
      </c>
      <c r="I1" s="102"/>
      <c r="J1" s="102"/>
      <c r="O1" s="104" t="s">
        <v>227</v>
      </c>
    </row>
    <row r="2" spans="2:27" ht="30" customHeight="1" x14ac:dyDescent="0.45">
      <c r="B2" s="31" t="str">
        <f>U4</f>
        <v>ま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35"/>
      <c r="N2" s="35"/>
      <c r="O2" s="107" t="s">
        <v>228</v>
      </c>
      <c r="P2" s="25"/>
    </row>
    <row r="3" spans="2:27" ht="30" customHeight="1" x14ac:dyDescent="0.35">
      <c r="B3" s="61"/>
      <c r="C3" s="134" t="str">
        <f>V4</f>
        <v>SP.BUNCH</v>
      </c>
      <c r="D3" s="135"/>
      <c r="E3" s="134" t="str">
        <f>W4</f>
        <v>PORKY’S</v>
      </c>
      <c r="F3" s="135"/>
      <c r="G3" s="134" t="str">
        <f>X4</f>
        <v>UNITE</v>
      </c>
      <c r="H3" s="135"/>
      <c r="I3" s="134" t="str">
        <f>Y4</f>
        <v>STEELO</v>
      </c>
      <c r="J3" s="135"/>
      <c r="K3" s="134">
        <f>Z4</f>
        <v>0</v>
      </c>
      <c r="L3" s="135"/>
      <c r="M3" s="157">
        <f>AA4</f>
        <v>0</v>
      </c>
      <c r="N3" s="157"/>
      <c r="O3" s="62" t="s">
        <v>0</v>
      </c>
      <c r="P3" s="62" t="s">
        <v>1</v>
      </c>
      <c r="Q3" s="69" t="s">
        <v>7</v>
      </c>
      <c r="R3" s="27" t="s">
        <v>15</v>
      </c>
      <c r="S3" s="27" t="s">
        <v>16</v>
      </c>
      <c r="T3" s="27" t="s">
        <v>14</v>
      </c>
      <c r="U3" s="28"/>
      <c r="V3" s="28">
        <v>1</v>
      </c>
      <c r="W3" s="28">
        <v>2</v>
      </c>
      <c r="X3" s="28">
        <v>3</v>
      </c>
      <c r="Y3" s="28">
        <v>4</v>
      </c>
      <c r="Z3" s="28">
        <v>5</v>
      </c>
      <c r="AA3" s="28">
        <v>6</v>
      </c>
    </row>
    <row r="4" spans="2:27" ht="30" customHeight="1" x14ac:dyDescent="0.35">
      <c r="B4" s="100" t="str">
        <f>C3</f>
        <v>SP.BUNCH</v>
      </c>
      <c r="C4" s="131"/>
      <c r="D4" s="132"/>
      <c r="E4" s="29" t="str">
        <f>IF(F4="","",IF(F4&gt;D5,"○","●"))</f>
        <v>○</v>
      </c>
      <c r="F4" s="30">
        <v>56</v>
      </c>
      <c r="G4" s="29" t="str">
        <f>IF(H4="","",IF(H4&gt;D6,"○","●"))</f>
        <v>○</v>
      </c>
      <c r="H4" s="30">
        <v>48</v>
      </c>
      <c r="I4" s="29" t="str">
        <f>IF(J4="","",IF(J4&gt;D7,"○","●"))</f>
        <v>○</v>
      </c>
      <c r="J4" s="30">
        <v>50</v>
      </c>
      <c r="K4" s="29" t="str">
        <f>IF(L4="","",IF(L4&gt;D8,"○","●"))</f>
        <v/>
      </c>
      <c r="L4" s="30"/>
      <c r="M4" s="39" t="str">
        <f>IF(N4="","",IF(N4&gt;D9,"○","●"))</f>
        <v/>
      </c>
      <c r="N4" s="76"/>
      <c r="O4" s="64"/>
      <c r="P4" s="65">
        <f t="shared" ref="P4:P9" si="0">R4*2+S4*1+T4*(-1)</f>
        <v>6</v>
      </c>
      <c r="Q4" s="82">
        <f>RANK(P4:P9,P4:P9)</f>
        <v>1</v>
      </c>
      <c r="R4" s="27">
        <f t="shared" ref="R4:R9" si="1">COUNTIF(C4:N4,"○")</f>
        <v>3</v>
      </c>
      <c r="S4" s="27">
        <f t="shared" ref="S4:S9" si="2">COUNTIF(C4:N4,"●")</f>
        <v>0</v>
      </c>
      <c r="T4" s="27">
        <f t="shared" ref="T4:T9" si="3">COUNTIF(C4:N4,"●●")</f>
        <v>0</v>
      </c>
      <c r="U4" s="28" t="s">
        <v>161</v>
      </c>
      <c r="V4" s="28" t="s">
        <v>157</v>
      </c>
      <c r="W4" s="28" t="s">
        <v>74</v>
      </c>
      <c r="X4" s="28" t="s">
        <v>42</v>
      </c>
      <c r="Y4" s="28" t="s">
        <v>158</v>
      </c>
      <c r="Z4" s="28"/>
      <c r="AA4" s="28"/>
    </row>
    <row r="5" spans="2:27" ht="30" customHeight="1" x14ac:dyDescent="0.35">
      <c r="B5" s="63" t="str">
        <f>E3</f>
        <v>PORKY’S</v>
      </c>
      <c r="C5" s="29" t="str">
        <f>IF(D5="","",IF(D5&gt;F4,"○","●"))</f>
        <v>●</v>
      </c>
      <c r="D5" s="30">
        <v>49</v>
      </c>
      <c r="E5" s="131"/>
      <c r="F5" s="132"/>
      <c r="G5" s="29" t="str">
        <f>IF(H5="","",IF(H5&gt;F6,"○","●"))</f>
        <v>○</v>
      </c>
      <c r="H5" s="40">
        <v>20</v>
      </c>
      <c r="I5" s="29" t="str">
        <f>IF(J5="","",IF(J5&gt;F7,"○","●"))</f>
        <v>○</v>
      </c>
      <c r="J5" s="30">
        <v>55</v>
      </c>
      <c r="K5" s="29" t="str">
        <f>IF(L5="","",IF(L5&gt;F8,"○","●"))</f>
        <v/>
      </c>
      <c r="L5" s="30"/>
      <c r="M5" s="39" t="str">
        <f>IF(N5="","",IF(N5&gt;F9,"○","●"))</f>
        <v/>
      </c>
      <c r="N5" s="76"/>
      <c r="O5" s="64"/>
      <c r="P5" s="64">
        <f t="shared" si="0"/>
        <v>5</v>
      </c>
      <c r="Q5" s="59">
        <f>RANK(P4:P9,P4:P9)</f>
        <v>2</v>
      </c>
      <c r="R5" s="27">
        <f t="shared" si="1"/>
        <v>2</v>
      </c>
      <c r="S5" s="27">
        <f t="shared" si="2"/>
        <v>1</v>
      </c>
      <c r="T5" s="27">
        <f t="shared" si="3"/>
        <v>0</v>
      </c>
    </row>
    <row r="6" spans="2:27" ht="30" customHeight="1" x14ac:dyDescent="0.35">
      <c r="B6" s="63" t="str">
        <f>G3</f>
        <v>UNITE</v>
      </c>
      <c r="C6" s="39" t="s">
        <v>14</v>
      </c>
      <c r="D6" s="40">
        <v>0</v>
      </c>
      <c r="E6" s="39" t="s">
        <v>14</v>
      </c>
      <c r="F6" s="40">
        <v>0</v>
      </c>
      <c r="G6" s="131"/>
      <c r="H6" s="132"/>
      <c r="I6" s="39" t="s">
        <v>14</v>
      </c>
      <c r="J6" s="40">
        <v>0</v>
      </c>
      <c r="K6" s="29" t="str">
        <f>IF(L6="","",IF(L6&gt;H8,"○","●"))</f>
        <v/>
      </c>
      <c r="L6" s="30"/>
      <c r="M6" s="39" t="str">
        <f>IF(N6="","",IF(N6&gt;H9,"○","●"))</f>
        <v/>
      </c>
      <c r="N6" s="76"/>
      <c r="O6" s="67"/>
      <c r="P6" s="67">
        <f t="shared" si="0"/>
        <v>-3</v>
      </c>
      <c r="Q6" s="78">
        <f>RANK(P4:P9,P4:P9)</f>
        <v>6</v>
      </c>
      <c r="R6" s="27">
        <f t="shared" si="1"/>
        <v>0</v>
      </c>
      <c r="S6" s="27">
        <f t="shared" si="2"/>
        <v>0</v>
      </c>
      <c r="T6" s="27">
        <f t="shared" si="3"/>
        <v>3</v>
      </c>
    </row>
    <row r="7" spans="2:27" ht="30" customHeight="1" x14ac:dyDescent="0.35">
      <c r="B7" s="63" t="str">
        <f>I3</f>
        <v>STEELO</v>
      </c>
      <c r="C7" s="29" t="str">
        <f>IF(D7="","",IF(D7&gt;J4,"○","●"))</f>
        <v>●</v>
      </c>
      <c r="D7" s="30">
        <v>38</v>
      </c>
      <c r="E7" s="29" t="str">
        <f>IF(F7="","",IF(F7&gt;J5,"○","●"))</f>
        <v>●</v>
      </c>
      <c r="F7" s="30">
        <v>42</v>
      </c>
      <c r="G7" s="29" t="str">
        <f>IF(H7="","",IF(H7&gt;J6,"○","●"))</f>
        <v>○</v>
      </c>
      <c r="H7" s="30">
        <v>69</v>
      </c>
      <c r="I7" s="131"/>
      <c r="J7" s="132"/>
      <c r="K7" s="29" t="str">
        <f>IF(L7="","",IF(L7&gt;#REF!,"○","●"))</f>
        <v/>
      </c>
      <c r="L7" s="30"/>
      <c r="M7" s="39" t="str">
        <f>IF(N7="","",IF(N7&gt;J9,"○","●"))</f>
        <v/>
      </c>
      <c r="N7" s="76"/>
      <c r="O7" s="67"/>
      <c r="P7" s="67">
        <f t="shared" si="0"/>
        <v>4</v>
      </c>
      <c r="Q7" s="78">
        <f>RANK(P4:P9,P4:P9)</f>
        <v>3</v>
      </c>
      <c r="R7" s="27">
        <f t="shared" si="1"/>
        <v>1</v>
      </c>
      <c r="S7" s="27">
        <f t="shared" si="2"/>
        <v>2</v>
      </c>
      <c r="T7" s="27">
        <f t="shared" si="3"/>
        <v>0</v>
      </c>
    </row>
    <row r="8" spans="2:27" ht="30" hidden="1" customHeight="1" x14ac:dyDescent="0.35">
      <c r="B8" s="63">
        <f>K3</f>
        <v>0</v>
      </c>
      <c r="C8" s="29" t="str">
        <f>IF(D8="","",IF(D8&gt;L4,"○","●"))</f>
        <v/>
      </c>
      <c r="D8" s="30"/>
      <c r="E8" s="29" t="str">
        <f>IF(F8="","",IF(F8&gt;L5,"○","●"))</f>
        <v/>
      </c>
      <c r="F8" s="30"/>
      <c r="G8" s="29" t="str">
        <f>IF(H8="","",IF(H8&gt;L6,"○","●"))</f>
        <v/>
      </c>
      <c r="H8" s="30"/>
      <c r="I8" s="29" t="str">
        <f>IF(J8="","",IF(J8&gt;L7,"○","●"))</f>
        <v/>
      </c>
      <c r="J8" s="30"/>
      <c r="K8" s="131"/>
      <c r="L8" s="132"/>
      <c r="M8" s="39"/>
      <c r="N8" s="76"/>
      <c r="O8" s="67"/>
      <c r="P8" s="67">
        <f t="shared" si="0"/>
        <v>0</v>
      </c>
      <c r="Q8" s="78">
        <f>RANK(P4:P9,P4:P9)</f>
        <v>4</v>
      </c>
      <c r="R8" s="27">
        <f t="shared" si="1"/>
        <v>0</v>
      </c>
      <c r="S8" s="27">
        <f t="shared" si="2"/>
        <v>0</v>
      </c>
      <c r="T8" s="27">
        <f t="shared" si="3"/>
        <v>0</v>
      </c>
    </row>
    <row r="9" spans="2:27" ht="30" hidden="1" customHeight="1" x14ac:dyDescent="0.35">
      <c r="B9" s="63">
        <f>M3</f>
        <v>0</v>
      </c>
      <c r="C9" s="29" t="str">
        <f>IF(D9="","",IF(D9&gt;N4,"○","●"))</f>
        <v/>
      </c>
      <c r="D9" s="30"/>
      <c r="E9" s="29" t="str">
        <f>IF(F9="","",IF(F9&gt;N5,"○","●"))</f>
        <v/>
      </c>
      <c r="F9" s="30"/>
      <c r="G9" s="29" t="str">
        <f>IF(H9="","",IF(H9&gt;N6,"○","●"))</f>
        <v/>
      </c>
      <c r="H9" s="30"/>
      <c r="I9" s="29" t="str">
        <f>IF(J9="","",IF(J9&gt;N7,"○","●"))</f>
        <v/>
      </c>
      <c r="J9" s="30"/>
      <c r="K9" s="29" t="str">
        <f>IF(L9="","",IF(L9&gt;N8,"○","●"))</f>
        <v/>
      </c>
      <c r="L9" s="30"/>
      <c r="M9" s="142"/>
      <c r="N9" s="156"/>
      <c r="O9" s="64"/>
      <c r="P9" s="64">
        <f t="shared" si="0"/>
        <v>0</v>
      </c>
      <c r="Q9" s="78">
        <f>RANK(P4:P9,P4:P9)</f>
        <v>4</v>
      </c>
      <c r="R9" s="27">
        <f t="shared" si="1"/>
        <v>0</v>
      </c>
      <c r="S9" s="27">
        <f t="shared" si="2"/>
        <v>0</v>
      </c>
      <c r="T9" s="27">
        <f t="shared" si="3"/>
        <v>0</v>
      </c>
    </row>
    <row r="10" spans="2:27" ht="30" customHeight="1" x14ac:dyDescent="0.45">
      <c r="B10" s="31" t="str">
        <f>U12</f>
        <v>み</v>
      </c>
      <c r="Q10" s="32"/>
      <c r="R10" s="27"/>
      <c r="S10" s="27"/>
      <c r="T10" s="27"/>
    </row>
    <row r="11" spans="2:27" ht="30" customHeight="1" x14ac:dyDescent="0.35">
      <c r="B11" s="61"/>
      <c r="C11" s="134" t="str">
        <f>V12</f>
        <v>LadyʼｓTB</v>
      </c>
      <c r="D11" s="135"/>
      <c r="E11" s="134" t="str">
        <f>W12</f>
        <v>フェアリーズ</v>
      </c>
      <c r="F11" s="135"/>
      <c r="G11" s="134" t="str">
        <f>X12</f>
        <v>HOT BALLER'S</v>
      </c>
      <c r="H11" s="135"/>
      <c r="I11" s="134" t="str">
        <f>Y12</f>
        <v>shuo</v>
      </c>
      <c r="J11" s="135"/>
      <c r="K11" s="134">
        <f>Z12</f>
        <v>0</v>
      </c>
      <c r="L11" s="135"/>
      <c r="M11" s="157">
        <f>AA12</f>
        <v>0</v>
      </c>
      <c r="N11" s="157"/>
      <c r="O11" s="62" t="s">
        <v>0</v>
      </c>
      <c r="P11" s="62" t="s">
        <v>1</v>
      </c>
      <c r="Q11" s="77" t="s">
        <v>7</v>
      </c>
      <c r="R11" s="27" t="s">
        <v>15</v>
      </c>
      <c r="S11" s="27" t="s">
        <v>16</v>
      </c>
      <c r="T11" s="27" t="s">
        <v>14</v>
      </c>
      <c r="U11" s="28"/>
      <c r="V11" s="28">
        <v>1</v>
      </c>
      <c r="W11" s="28">
        <v>2</v>
      </c>
      <c r="X11" s="28">
        <v>3</v>
      </c>
      <c r="Y11" s="28">
        <v>4</v>
      </c>
      <c r="Z11" s="28">
        <v>5</v>
      </c>
      <c r="AA11" s="28">
        <v>6</v>
      </c>
    </row>
    <row r="12" spans="2:27" ht="30" customHeight="1" x14ac:dyDescent="0.35">
      <c r="B12" s="63" t="str">
        <f>C11</f>
        <v>LadyʼｓTB</v>
      </c>
      <c r="C12" s="131"/>
      <c r="D12" s="132"/>
      <c r="E12" s="29" t="str">
        <f>IF(F12="","",IF(F12&gt;D13,"○","●"))</f>
        <v>○</v>
      </c>
      <c r="F12" s="30">
        <v>58</v>
      </c>
      <c r="G12" s="29" t="str">
        <f>IF(H12="","",IF(H12&gt;D14,"○","●"))</f>
        <v>○</v>
      </c>
      <c r="H12" s="30">
        <v>51</v>
      </c>
      <c r="I12" s="29" t="str">
        <f>IF(J12="","",IF(J12&gt;D15,"○","●"))</f>
        <v>●</v>
      </c>
      <c r="J12" s="30">
        <v>52</v>
      </c>
      <c r="K12" s="29" t="str">
        <f>IF(L12="","",IF(L12&gt;D16,"○","●"))</f>
        <v/>
      </c>
      <c r="L12" s="30"/>
      <c r="M12" s="39" t="str">
        <f>IF(N12="","",IF(N12&gt;D17,"○","●"))</f>
        <v/>
      </c>
      <c r="N12" s="76"/>
      <c r="O12" s="64"/>
      <c r="P12" s="65">
        <f t="shared" ref="P12:P17" si="4">R12*2+S12*1+T12*(-1)</f>
        <v>5</v>
      </c>
      <c r="Q12" s="78">
        <f>RANK(P12:P17,P12:P17)</f>
        <v>2</v>
      </c>
      <c r="R12" s="27">
        <f t="shared" ref="R12:R17" si="5">COUNTIF(C12:N12,"○")</f>
        <v>2</v>
      </c>
      <c r="S12" s="27">
        <f t="shared" ref="S12:S17" si="6">COUNTIF(C12:N12,"●")</f>
        <v>1</v>
      </c>
      <c r="T12" s="27">
        <f t="shared" ref="T12:T17" si="7">COUNTIF(C12:N12,"●●")</f>
        <v>0</v>
      </c>
      <c r="U12" s="28" t="s">
        <v>162</v>
      </c>
      <c r="V12" s="28" t="s">
        <v>159</v>
      </c>
      <c r="W12" s="28" t="s">
        <v>8</v>
      </c>
      <c r="X12" s="28" t="s">
        <v>32</v>
      </c>
      <c r="Y12" s="28" t="s">
        <v>160</v>
      </c>
      <c r="Z12" s="28"/>
      <c r="AA12" s="28"/>
    </row>
    <row r="13" spans="2:27" ht="30" customHeight="1" x14ac:dyDescent="0.35">
      <c r="B13" s="63" t="str">
        <f>E11</f>
        <v>フェアリーズ</v>
      </c>
      <c r="C13" s="29" t="str">
        <f>IF(D13="","",IF(D13&gt;F12,"○","●"))</f>
        <v>●</v>
      </c>
      <c r="D13" s="30">
        <v>47</v>
      </c>
      <c r="E13" s="131"/>
      <c r="F13" s="132"/>
      <c r="G13" s="29" t="str">
        <f>IF(H13="","",IF(H13&gt;F14,"○","●"))</f>
        <v>○</v>
      </c>
      <c r="H13" s="30">
        <v>53</v>
      </c>
      <c r="I13" s="29" t="str">
        <f>IF(J13="","",IF(J13&gt;F15,"○","●"))</f>
        <v>●</v>
      </c>
      <c r="J13" s="30">
        <v>78</v>
      </c>
      <c r="K13" s="29" t="str">
        <f>IF(L13="","",IF(L13&gt;F16,"○","●"))</f>
        <v/>
      </c>
      <c r="L13" s="30"/>
      <c r="M13" s="39" t="str">
        <f>IF(N13="","",IF(N13&gt;F17,"○","●"))</f>
        <v/>
      </c>
      <c r="N13" s="76"/>
      <c r="O13" s="64"/>
      <c r="P13" s="64">
        <f t="shared" si="4"/>
        <v>4</v>
      </c>
      <c r="Q13" s="59">
        <f>RANK(P12:P17,P12:P17)</f>
        <v>3</v>
      </c>
      <c r="R13" s="27">
        <f t="shared" si="5"/>
        <v>1</v>
      </c>
      <c r="S13" s="27">
        <f t="shared" si="6"/>
        <v>2</v>
      </c>
      <c r="T13" s="27">
        <f t="shared" si="7"/>
        <v>0</v>
      </c>
    </row>
    <row r="14" spans="2:27" ht="30" customHeight="1" x14ac:dyDescent="0.35">
      <c r="B14" s="63" t="str">
        <f>G11</f>
        <v>HOT BALLER'S</v>
      </c>
      <c r="C14" s="29" t="str">
        <f>IF(D14="","",IF(D14&gt;H12,"○","●"))</f>
        <v>●</v>
      </c>
      <c r="D14" s="30">
        <v>42</v>
      </c>
      <c r="E14" s="29" t="str">
        <f>IF(F14="","",IF(F14&gt;H13,"○","●"))</f>
        <v>●</v>
      </c>
      <c r="F14" s="30">
        <v>31</v>
      </c>
      <c r="G14" s="131"/>
      <c r="H14" s="132"/>
      <c r="I14" s="29" t="str">
        <f>IF(J14="","",IF(J14&gt;H15,"○","●"))</f>
        <v>●</v>
      </c>
      <c r="J14" s="30">
        <v>47</v>
      </c>
      <c r="K14" s="29" t="str">
        <f>IF(L14="","",IF(L14&gt;H16,"○","●"))</f>
        <v/>
      </c>
      <c r="L14" s="30"/>
      <c r="M14" s="39" t="str">
        <f>IF(N14="","",IF(N14&gt;H17,"○","●"))</f>
        <v/>
      </c>
      <c r="N14" s="76"/>
      <c r="O14" s="67"/>
      <c r="P14" s="67">
        <f t="shared" si="4"/>
        <v>3</v>
      </c>
      <c r="Q14" s="78">
        <f>RANK(P12:P17,P12:P17)</f>
        <v>4</v>
      </c>
      <c r="R14" s="27">
        <f t="shared" si="5"/>
        <v>0</v>
      </c>
      <c r="S14" s="27">
        <f t="shared" si="6"/>
        <v>3</v>
      </c>
      <c r="T14" s="27">
        <f t="shared" si="7"/>
        <v>0</v>
      </c>
    </row>
    <row r="15" spans="2:27" ht="30" customHeight="1" x14ac:dyDescent="0.35">
      <c r="B15" s="100" t="str">
        <f>I11</f>
        <v>shuo</v>
      </c>
      <c r="C15" s="29" t="str">
        <f>IF(D15="","",IF(D15&gt;J12,"○","●"))</f>
        <v>○</v>
      </c>
      <c r="D15" s="30">
        <v>61</v>
      </c>
      <c r="E15" s="29" t="str">
        <f>IF(F15="","",IF(F15&gt;J13,"○","●"))</f>
        <v>○</v>
      </c>
      <c r="F15" s="30">
        <v>80</v>
      </c>
      <c r="G15" s="29" t="str">
        <f>IF(H15="","",IF(H15&gt;J14,"○","●"))</f>
        <v>○</v>
      </c>
      <c r="H15" s="30">
        <v>92</v>
      </c>
      <c r="I15" s="131"/>
      <c r="J15" s="132"/>
      <c r="K15" s="29" t="str">
        <f>IF(L15="","",IF(L15&gt;F18,"○","●"))</f>
        <v/>
      </c>
      <c r="L15" s="30"/>
      <c r="M15" s="39" t="str">
        <f>IF(N15="","",IF(N15&gt;J17,"○","●"))</f>
        <v/>
      </c>
      <c r="N15" s="76"/>
      <c r="O15" s="67"/>
      <c r="P15" s="67">
        <f t="shared" si="4"/>
        <v>6</v>
      </c>
      <c r="Q15" s="82">
        <f>RANK(P12:P17,P12:P17)</f>
        <v>1</v>
      </c>
      <c r="R15" s="27">
        <f t="shared" si="5"/>
        <v>3</v>
      </c>
      <c r="S15" s="27">
        <f t="shared" si="6"/>
        <v>0</v>
      </c>
      <c r="T15" s="27">
        <f t="shared" si="7"/>
        <v>0</v>
      </c>
    </row>
    <row r="16" spans="2:27" ht="30" hidden="1" customHeight="1" x14ac:dyDescent="0.35">
      <c r="B16" s="63">
        <f>K11</f>
        <v>0</v>
      </c>
      <c r="C16" s="29" t="str">
        <f>IF(D16="","",IF(D16&gt;L12,"○","●"))</f>
        <v/>
      </c>
      <c r="D16" s="30"/>
      <c r="E16" s="29" t="str">
        <f>IF(F16="","",IF(F16&gt;L13,"○","●"))</f>
        <v/>
      </c>
      <c r="F16" s="30"/>
      <c r="G16" s="29" t="str">
        <f>IF(H16="","",IF(H16&gt;L14,"○","●"))</f>
        <v/>
      </c>
      <c r="H16" s="30"/>
      <c r="I16" s="29" t="str">
        <f>IF(J16="","",IF(J16&gt;L15,"○","●"))</f>
        <v/>
      </c>
      <c r="J16" s="30"/>
      <c r="K16" s="131"/>
      <c r="L16" s="132"/>
      <c r="M16" s="39" t="str">
        <f>IF(N16="","",IF(N16&gt;L17,"○","●"))</f>
        <v/>
      </c>
      <c r="N16" s="76"/>
      <c r="O16" s="67"/>
      <c r="P16" s="67">
        <f t="shared" si="4"/>
        <v>0</v>
      </c>
      <c r="Q16" s="70">
        <f>RANK(P12:P17,P12:P17)</f>
        <v>5</v>
      </c>
      <c r="R16" s="27">
        <f t="shared" si="5"/>
        <v>0</v>
      </c>
      <c r="S16" s="27">
        <f t="shared" si="6"/>
        <v>0</v>
      </c>
      <c r="T16" s="27">
        <f t="shared" si="7"/>
        <v>0</v>
      </c>
    </row>
    <row r="17" spans="2:27" ht="30" hidden="1" customHeight="1" x14ac:dyDescent="0.35">
      <c r="B17" s="63">
        <f>M11</f>
        <v>0</v>
      </c>
      <c r="C17" s="29" t="str">
        <f>IF(D17="","",IF(D17&gt;N12,"○","●"))</f>
        <v/>
      </c>
      <c r="D17" s="30"/>
      <c r="E17" s="29" t="str">
        <f>IF(F17="","",IF(F17&gt;N13,"○","●"))</f>
        <v/>
      </c>
      <c r="F17" s="30"/>
      <c r="G17" s="29" t="str">
        <f>IF(H17="","",IF(H17&gt;N14,"○","●"))</f>
        <v/>
      </c>
      <c r="H17" s="30"/>
      <c r="I17" s="29" t="str">
        <f>IF(J17="","",IF(J17&gt;N15,"○","●"))</f>
        <v/>
      </c>
      <c r="J17" s="30"/>
      <c r="K17" s="29" t="str">
        <f>IF(L17="","",IF(L17&gt;N16,"○","●"))</f>
        <v/>
      </c>
      <c r="L17" s="30"/>
      <c r="M17" s="142"/>
      <c r="N17" s="156"/>
      <c r="O17" s="64"/>
      <c r="P17" s="64">
        <f t="shared" si="4"/>
        <v>0</v>
      </c>
      <c r="Q17" s="78">
        <f>RANK(P12:P17,P12:P17)</f>
        <v>5</v>
      </c>
      <c r="R17" s="27">
        <f t="shared" si="5"/>
        <v>0</v>
      </c>
      <c r="S17" s="27">
        <f t="shared" si="6"/>
        <v>0</v>
      </c>
      <c r="T17" s="27">
        <f t="shared" si="7"/>
        <v>0</v>
      </c>
    </row>
    <row r="18" spans="2:27" ht="30" customHeight="1" x14ac:dyDescent="0.45">
      <c r="B18" s="31" t="str">
        <f>U20</f>
        <v>J</v>
      </c>
      <c r="R18" s="27"/>
      <c r="S18" s="27"/>
      <c r="T18" s="27"/>
    </row>
    <row r="19" spans="2:27" ht="30" customHeight="1" x14ac:dyDescent="0.35">
      <c r="B19" s="61"/>
      <c r="C19" s="134">
        <f>V20</f>
        <v>0</v>
      </c>
      <c r="D19" s="135"/>
      <c r="E19" s="134">
        <f>W20</f>
        <v>0</v>
      </c>
      <c r="F19" s="135"/>
      <c r="G19" s="134">
        <f>X20</f>
        <v>0</v>
      </c>
      <c r="H19" s="135"/>
      <c r="I19" s="134">
        <f>Y20</f>
        <v>0</v>
      </c>
      <c r="J19" s="135"/>
      <c r="K19" s="134">
        <f>Z20</f>
        <v>0</v>
      </c>
      <c r="L19" s="135"/>
      <c r="M19" s="157">
        <f>AA20</f>
        <v>0</v>
      </c>
      <c r="N19" s="157"/>
      <c r="O19" s="62" t="s">
        <v>0</v>
      </c>
      <c r="P19" s="62" t="s">
        <v>1</v>
      </c>
      <c r="Q19" s="69" t="s">
        <v>7</v>
      </c>
      <c r="R19" s="27" t="s">
        <v>15</v>
      </c>
      <c r="S19" s="27" t="s">
        <v>16</v>
      </c>
      <c r="T19" s="27" t="s">
        <v>14</v>
      </c>
      <c r="U19" s="28"/>
      <c r="V19" s="28">
        <v>1</v>
      </c>
      <c r="W19" s="28">
        <v>2</v>
      </c>
      <c r="X19" s="28">
        <v>3</v>
      </c>
      <c r="Y19" s="28">
        <v>4</v>
      </c>
      <c r="Z19" s="28">
        <v>5</v>
      </c>
      <c r="AA19" s="28">
        <v>6</v>
      </c>
    </row>
    <row r="20" spans="2:27" ht="30" customHeight="1" x14ac:dyDescent="0.35">
      <c r="B20" s="63">
        <f>C19</f>
        <v>0</v>
      </c>
      <c r="C20" s="131"/>
      <c r="D20" s="132"/>
      <c r="E20" s="29" t="str">
        <f>IF(F20="","",IF(F20&gt;D21,"○","●"))</f>
        <v/>
      </c>
      <c r="F20" s="30"/>
      <c r="G20" s="29" t="str">
        <f>IF(H20="","",IF(H20&gt;D22,"○","●"))</f>
        <v/>
      </c>
      <c r="H20" s="30"/>
      <c r="I20" s="29" t="str">
        <f>IF(J20="","",IF(J20&gt;D23,"○","●"))</f>
        <v/>
      </c>
      <c r="J20" s="30"/>
      <c r="K20" s="29" t="str">
        <f>IF(L20="","",IF(L20&gt;D24,"○","●"))</f>
        <v/>
      </c>
      <c r="L20" s="30"/>
      <c r="M20" s="39" t="str">
        <f>IF(N20="","",IF(N20&gt;D25,"○","●"))</f>
        <v/>
      </c>
      <c r="N20" s="76"/>
      <c r="O20" s="64"/>
      <c r="P20" s="65">
        <f t="shared" ref="P20:P25" si="8">R20*2+S20*1+T20*(-1)</f>
        <v>0</v>
      </c>
      <c r="Q20" s="82">
        <f>RANK(P20:P25,P20:P25)</f>
        <v>1</v>
      </c>
      <c r="R20" s="27">
        <f t="shared" ref="R20:R25" si="9">COUNTIF(C20:N20,"○")</f>
        <v>0</v>
      </c>
      <c r="S20" s="27">
        <f t="shared" ref="S20:S25" si="10">COUNTIF(C20:N20,"●")</f>
        <v>0</v>
      </c>
      <c r="T20" s="27">
        <f t="shared" ref="T20:T25" si="11">COUNTIF(C20:N20,"●●")</f>
        <v>0</v>
      </c>
      <c r="U20" s="28" t="s">
        <v>155</v>
      </c>
      <c r="V20" s="28"/>
      <c r="W20" s="28"/>
      <c r="X20" s="28"/>
      <c r="Y20" s="28"/>
      <c r="Z20" s="28"/>
      <c r="AA20" s="28"/>
    </row>
    <row r="21" spans="2:27" ht="30" customHeight="1" x14ac:dyDescent="0.35">
      <c r="B21" s="63">
        <f>E19</f>
        <v>0</v>
      </c>
      <c r="C21" s="29" t="str">
        <f>IF(D21="","",IF(D21&gt;F20,"○","●"))</f>
        <v/>
      </c>
      <c r="D21" s="30"/>
      <c r="E21" s="131"/>
      <c r="F21" s="132"/>
      <c r="G21" s="29" t="str">
        <f>IF(H21="","",IF(H21&gt;E22,"○","●"))</f>
        <v/>
      </c>
      <c r="H21" s="30"/>
      <c r="I21" s="29" t="str">
        <f>IF(J21="","",IF(J21&gt;F23,"○","●"))</f>
        <v/>
      </c>
      <c r="J21" s="30"/>
      <c r="K21" s="29" t="str">
        <f>IF(L21="","",IF(L21&gt;F24,"○","●"))</f>
        <v/>
      </c>
      <c r="L21" s="30"/>
      <c r="M21" s="39" t="str">
        <f>IF(N21="","",IF(N21&gt;F25,"○","●"))</f>
        <v/>
      </c>
      <c r="N21" s="76"/>
      <c r="O21" s="64"/>
      <c r="P21" s="64">
        <f t="shared" si="8"/>
        <v>0</v>
      </c>
      <c r="Q21" s="59">
        <f>RANK(P20:P25,P20:P25)</f>
        <v>1</v>
      </c>
      <c r="R21" s="27">
        <f t="shared" si="9"/>
        <v>0</v>
      </c>
      <c r="S21" s="27">
        <f t="shared" si="10"/>
        <v>0</v>
      </c>
      <c r="T21" s="27">
        <f t="shared" si="11"/>
        <v>0</v>
      </c>
    </row>
    <row r="22" spans="2:27" ht="30" customHeight="1" x14ac:dyDescent="0.35">
      <c r="B22" s="63">
        <f>G19</f>
        <v>0</v>
      </c>
      <c r="C22" s="29" t="str">
        <f>IF(D22="","",IF(D22&gt;H20,"○","●"))</f>
        <v/>
      </c>
      <c r="D22" s="30"/>
      <c r="E22" s="29" t="str">
        <f>IF(F22="","",IF(F22&gt;H21,"○","●"))</f>
        <v/>
      </c>
      <c r="F22" s="30"/>
      <c r="G22" s="131"/>
      <c r="H22" s="132"/>
      <c r="I22" s="29" t="str">
        <f>IF(J22="","",IF(J22&gt;H23,"○","●"))</f>
        <v/>
      </c>
      <c r="J22" s="30"/>
      <c r="K22" s="29" t="str">
        <f>IF(L22="","",IF(L22&gt;H24,"○","●"))</f>
        <v/>
      </c>
      <c r="L22" s="30"/>
      <c r="M22" s="39" t="str">
        <f>IF(N22="","",IF(N22&gt;H25,"○","●"))</f>
        <v/>
      </c>
      <c r="N22" s="76"/>
      <c r="O22" s="67"/>
      <c r="P22" s="67">
        <f t="shared" si="8"/>
        <v>0</v>
      </c>
      <c r="Q22" s="70">
        <f>RANK(P20:P25,P20:P25)</f>
        <v>1</v>
      </c>
      <c r="R22" s="27">
        <f t="shared" si="9"/>
        <v>0</v>
      </c>
      <c r="S22" s="27">
        <f t="shared" si="10"/>
        <v>0</v>
      </c>
      <c r="T22" s="27">
        <f t="shared" si="11"/>
        <v>0</v>
      </c>
    </row>
    <row r="23" spans="2:27" ht="30" customHeight="1" x14ac:dyDescent="0.35">
      <c r="B23" s="63">
        <f>I19</f>
        <v>0</v>
      </c>
      <c r="C23" s="29" t="str">
        <f>IF(D23="","",IF(D23&gt;J20,"○","●"))</f>
        <v/>
      </c>
      <c r="D23" s="30"/>
      <c r="E23" s="29" t="str">
        <f>IF(F23="","",IF(F23&gt;J21,"○","●"))</f>
        <v/>
      </c>
      <c r="F23" s="30"/>
      <c r="G23" s="29" t="str">
        <f>IF(H23="","",IF(H23&gt;J22,"○","●"))</f>
        <v/>
      </c>
      <c r="H23" s="30"/>
      <c r="I23" s="131"/>
      <c r="J23" s="132"/>
      <c r="K23" s="29" t="str">
        <f>IF(L23="","",IF(L23&gt;F26,"○","●"))</f>
        <v/>
      </c>
      <c r="L23" s="30"/>
      <c r="M23" s="39" t="str">
        <f>IF(N23="","",IF(N23&gt;J25,"○","●"))</f>
        <v/>
      </c>
      <c r="N23" s="76"/>
      <c r="O23" s="67"/>
      <c r="P23" s="67">
        <f t="shared" si="8"/>
        <v>0</v>
      </c>
      <c r="Q23" s="70">
        <f>RANK(P20:P25,P20:P25)</f>
        <v>1</v>
      </c>
      <c r="R23" s="27">
        <f t="shared" si="9"/>
        <v>0</v>
      </c>
      <c r="S23" s="27">
        <f t="shared" si="10"/>
        <v>0</v>
      </c>
      <c r="T23" s="27">
        <f t="shared" si="11"/>
        <v>0</v>
      </c>
    </row>
    <row r="24" spans="2:27" ht="30" customHeight="1" x14ac:dyDescent="0.35">
      <c r="B24" s="63">
        <f>K19</f>
        <v>0</v>
      </c>
      <c r="C24" s="29" t="str">
        <f>IF(D24="","",IF(D24&gt;L20,"○","●"))</f>
        <v/>
      </c>
      <c r="D24" s="30"/>
      <c r="E24" s="29" t="str">
        <f>IF(F24="","",IF(F24&gt;L21,"○","●"))</f>
        <v/>
      </c>
      <c r="F24" s="30"/>
      <c r="G24" s="29" t="str">
        <f>IF(H24="","",IF(H24&gt;L22,"○","●"))</f>
        <v/>
      </c>
      <c r="H24" s="30"/>
      <c r="I24" s="29" t="str">
        <f>IF(J24="","",IF(J24&gt;L23,"○","●"))</f>
        <v/>
      </c>
      <c r="J24" s="30"/>
      <c r="K24" s="131"/>
      <c r="L24" s="132"/>
      <c r="M24" s="39" t="str">
        <f>IF(N24="","",IF(N24&gt;L25,"○","●"))</f>
        <v/>
      </c>
      <c r="N24" s="76"/>
      <c r="O24" s="67"/>
      <c r="P24" s="67">
        <f t="shared" si="8"/>
        <v>0</v>
      </c>
      <c r="Q24" s="70">
        <f>RANK(P20:P25,P20:P25)</f>
        <v>1</v>
      </c>
      <c r="R24" s="27">
        <f t="shared" si="9"/>
        <v>0</v>
      </c>
      <c r="S24" s="27">
        <f t="shared" si="10"/>
        <v>0</v>
      </c>
      <c r="T24" s="27">
        <f t="shared" si="11"/>
        <v>0</v>
      </c>
    </row>
    <row r="25" spans="2:27" ht="30" customHeight="1" x14ac:dyDescent="0.35">
      <c r="B25" s="63">
        <f>M19</f>
        <v>0</v>
      </c>
      <c r="C25" s="29" t="str">
        <f>IF(D25="","",IF(D25&gt;N20,"○","●"))</f>
        <v/>
      </c>
      <c r="D25" s="30"/>
      <c r="E25" s="29" t="str">
        <f>IF(F25="","",IF(F25&gt;N21,"○","●"))</f>
        <v/>
      </c>
      <c r="F25" s="30"/>
      <c r="G25" s="29" t="str">
        <f>IF(H25="","",IF(H25&gt;N22,"○","●"))</f>
        <v/>
      </c>
      <c r="H25" s="30"/>
      <c r="I25" s="29" t="str">
        <f>IF(J25="","",IF(J25&gt;N23,"○","●"))</f>
        <v/>
      </c>
      <c r="J25" s="30"/>
      <c r="K25" s="29" t="str">
        <f>IF(L25="","",IF(L25&gt;N24,"○","●"))</f>
        <v/>
      </c>
      <c r="L25" s="30"/>
      <c r="M25" s="142"/>
      <c r="N25" s="156"/>
      <c r="O25" s="64"/>
      <c r="P25" s="64">
        <f t="shared" si="8"/>
        <v>0</v>
      </c>
      <c r="Q25" s="78">
        <f>RANK(P20:P25,P20:P25)</f>
        <v>1</v>
      </c>
      <c r="R25" s="27">
        <f t="shared" si="9"/>
        <v>0</v>
      </c>
      <c r="S25" s="27">
        <f t="shared" si="10"/>
        <v>0</v>
      </c>
      <c r="T25" s="27">
        <f t="shared" si="11"/>
        <v>0</v>
      </c>
    </row>
    <row r="26" spans="2:27" ht="30" customHeight="1" x14ac:dyDescent="0.45">
      <c r="B26" s="31" t="str">
        <f>U28</f>
        <v>K</v>
      </c>
      <c r="R26" s="27"/>
      <c r="S26" s="27"/>
      <c r="T26" s="27"/>
    </row>
    <row r="27" spans="2:27" ht="30" customHeight="1" x14ac:dyDescent="0.35">
      <c r="B27" s="61"/>
      <c r="C27" s="134">
        <f>V28</f>
        <v>0</v>
      </c>
      <c r="D27" s="135"/>
      <c r="E27" s="134">
        <f>W28</f>
        <v>0</v>
      </c>
      <c r="F27" s="135"/>
      <c r="G27" s="134">
        <f>X28</f>
        <v>0</v>
      </c>
      <c r="H27" s="135"/>
      <c r="I27" s="134">
        <f>Y28</f>
        <v>0</v>
      </c>
      <c r="J27" s="135"/>
      <c r="K27" s="134">
        <f>Z28</f>
        <v>0</v>
      </c>
      <c r="L27" s="135"/>
      <c r="M27" s="157">
        <f>AA28</f>
        <v>0</v>
      </c>
      <c r="N27" s="157"/>
      <c r="O27" s="62" t="s">
        <v>0</v>
      </c>
      <c r="P27" s="62" t="s">
        <v>1</v>
      </c>
      <c r="Q27" s="69" t="s">
        <v>7</v>
      </c>
      <c r="R27" s="27" t="s">
        <v>15</v>
      </c>
      <c r="S27" s="27" t="s">
        <v>16</v>
      </c>
      <c r="T27" s="27" t="s">
        <v>14</v>
      </c>
      <c r="U27" s="28"/>
      <c r="V27" s="28">
        <v>1</v>
      </c>
      <c r="W27" s="28">
        <v>2</v>
      </c>
      <c r="X27" s="28">
        <v>3</v>
      </c>
      <c r="Y27" s="28">
        <v>4</v>
      </c>
      <c r="Z27" s="28">
        <v>5</v>
      </c>
      <c r="AA27" s="28">
        <v>6</v>
      </c>
    </row>
    <row r="28" spans="2:27" ht="30" customHeight="1" x14ac:dyDescent="0.35">
      <c r="B28" s="63">
        <f>C27</f>
        <v>0</v>
      </c>
      <c r="C28" s="131"/>
      <c r="D28" s="132"/>
      <c r="E28" s="29" t="str">
        <f>IF(F28="","",IF(F28&gt;D29,"○","●"))</f>
        <v/>
      </c>
      <c r="F28" s="30"/>
      <c r="G28" s="29" t="str">
        <f>IF(H28="","",IF(H28&gt;D30,"○","●"))</f>
        <v/>
      </c>
      <c r="H28" s="30"/>
      <c r="I28" s="29" t="str">
        <f>IF(J28="","",IF(J28&gt;D31,"○","●"))</f>
        <v/>
      </c>
      <c r="J28" s="30"/>
      <c r="K28" s="29" t="str">
        <f>IF(L28="","",IF(L28&gt;D32,"○","●"))</f>
        <v/>
      </c>
      <c r="L28" s="30"/>
      <c r="M28" s="39" t="str">
        <f>IF(N28="","",IF(N28&gt;D33,"○","●"))</f>
        <v/>
      </c>
      <c r="N28" s="76"/>
      <c r="O28" s="64"/>
      <c r="P28" s="65">
        <f t="shared" ref="P28:P33" si="12">R28*2+S28*1+T28*(-1)</f>
        <v>0</v>
      </c>
      <c r="Q28" s="82">
        <f>RANK(P28:P33,P28:P33)</f>
        <v>1</v>
      </c>
      <c r="R28" s="27">
        <f t="shared" ref="R28:R33" si="13">COUNTIF(C28:N28,"○")</f>
        <v>0</v>
      </c>
      <c r="S28" s="27">
        <f t="shared" ref="S28:S33" si="14">COUNTIF(C28:N28,"●")</f>
        <v>0</v>
      </c>
      <c r="T28" s="27">
        <f t="shared" ref="T28:T33" si="15">COUNTIF(C28:N28,"●●")</f>
        <v>0</v>
      </c>
      <c r="U28" s="28" t="s">
        <v>156</v>
      </c>
      <c r="V28" s="28"/>
      <c r="W28" s="28"/>
      <c r="X28" s="28"/>
      <c r="Y28" s="28"/>
      <c r="Z28" s="28"/>
      <c r="AA28" s="28"/>
    </row>
    <row r="29" spans="2:27" ht="30" customHeight="1" x14ac:dyDescent="0.35">
      <c r="B29" s="63">
        <f>E27</f>
        <v>0</v>
      </c>
      <c r="C29" s="29" t="str">
        <f>IF(D29="","",IF(D29&gt;F28,"○","●"))</f>
        <v/>
      </c>
      <c r="D29" s="30"/>
      <c r="E29" s="131"/>
      <c r="F29" s="132"/>
      <c r="G29" s="29" t="str">
        <f>IF(H29="","",IF(H29&gt;E30,"○","●"))</f>
        <v/>
      </c>
      <c r="H29" s="30"/>
      <c r="I29" s="29" t="str">
        <f>IF(J29="","",IF(J29&gt;F31,"○","●"))</f>
        <v/>
      </c>
      <c r="J29" s="30"/>
      <c r="K29" s="29" t="str">
        <f>IF(L29="","",IF(L29&gt;F32,"○","●"))</f>
        <v/>
      </c>
      <c r="L29" s="30"/>
      <c r="M29" s="39" t="str">
        <f>IF(N29="","",IF(N29&gt;F33,"○","●"))</f>
        <v/>
      </c>
      <c r="N29" s="76"/>
      <c r="O29" s="64"/>
      <c r="P29" s="64">
        <f t="shared" si="12"/>
        <v>0</v>
      </c>
      <c r="Q29" s="59">
        <f>RANK(P28:P33,P28:P33)</f>
        <v>1</v>
      </c>
      <c r="R29" s="27">
        <f t="shared" si="13"/>
        <v>0</v>
      </c>
      <c r="S29" s="27">
        <f t="shared" si="14"/>
        <v>0</v>
      </c>
      <c r="T29" s="27">
        <f t="shared" si="15"/>
        <v>0</v>
      </c>
    </row>
    <row r="30" spans="2:27" ht="30" customHeight="1" x14ac:dyDescent="0.35">
      <c r="B30" s="63">
        <f>G27</f>
        <v>0</v>
      </c>
      <c r="C30" s="29" t="str">
        <f>IF(D30="","",IF(D30&gt;H28,"○","●"))</f>
        <v/>
      </c>
      <c r="D30" s="30"/>
      <c r="E30" s="29" t="str">
        <f>IF(F30="","",IF(F30&gt;H29,"○","●"))</f>
        <v/>
      </c>
      <c r="F30" s="30"/>
      <c r="G30" s="131"/>
      <c r="H30" s="132"/>
      <c r="I30" s="29" t="str">
        <f>IF(J30="","",IF(J30&gt;H31,"○","●"))</f>
        <v/>
      </c>
      <c r="J30" s="30"/>
      <c r="K30" s="29" t="str">
        <f>IF(L30="","",IF(L30&gt;H32,"○","●"))</f>
        <v/>
      </c>
      <c r="L30" s="30"/>
      <c r="M30" s="39" t="str">
        <f>IF(N30="","",IF(N30&gt;H33,"○","●"))</f>
        <v/>
      </c>
      <c r="N30" s="76"/>
      <c r="O30" s="67"/>
      <c r="P30" s="67">
        <f t="shared" si="12"/>
        <v>0</v>
      </c>
      <c r="Q30" s="70">
        <f>RANK(P28:P33,P28:P33)</f>
        <v>1</v>
      </c>
      <c r="R30" s="27">
        <f t="shared" si="13"/>
        <v>0</v>
      </c>
      <c r="S30" s="27">
        <f t="shared" si="14"/>
        <v>0</v>
      </c>
      <c r="T30" s="27">
        <f t="shared" si="15"/>
        <v>0</v>
      </c>
    </row>
    <row r="31" spans="2:27" ht="30" customHeight="1" x14ac:dyDescent="0.35">
      <c r="B31" s="63">
        <f>I27</f>
        <v>0</v>
      </c>
      <c r="C31" s="29" t="str">
        <f>IF(D31="","",IF(D31&gt;J28,"○","●"))</f>
        <v/>
      </c>
      <c r="D31" s="30"/>
      <c r="E31" s="29" t="str">
        <f>IF(F31="","",IF(F31&gt;J29,"○","●"))</f>
        <v/>
      </c>
      <c r="F31" s="30"/>
      <c r="G31" s="29" t="str">
        <f>IF(H31="","",IF(H31&gt;J30,"○","●"))</f>
        <v/>
      </c>
      <c r="H31" s="30"/>
      <c r="I31" s="131"/>
      <c r="J31" s="132"/>
      <c r="K31" s="29" t="str">
        <f>IF(L31="","",IF(L31&gt;F34,"○","●"))</f>
        <v/>
      </c>
      <c r="L31" s="30"/>
      <c r="M31" s="39" t="str">
        <f>IF(N31="","",IF(N31&gt;J33,"○","●"))</f>
        <v/>
      </c>
      <c r="N31" s="76"/>
      <c r="O31" s="67"/>
      <c r="P31" s="67">
        <f t="shared" si="12"/>
        <v>0</v>
      </c>
      <c r="Q31" s="70">
        <f>RANK(P28:P33,P28:P33)</f>
        <v>1</v>
      </c>
      <c r="R31" s="27">
        <f t="shared" si="13"/>
        <v>0</v>
      </c>
      <c r="S31" s="27">
        <f t="shared" si="14"/>
        <v>0</v>
      </c>
      <c r="T31" s="27">
        <f t="shared" si="15"/>
        <v>0</v>
      </c>
    </row>
    <row r="32" spans="2:27" ht="30" customHeight="1" x14ac:dyDescent="0.35">
      <c r="B32" s="63">
        <f>K27</f>
        <v>0</v>
      </c>
      <c r="C32" s="29" t="str">
        <f>IF(D32="","",IF(D32&gt;L28,"○","●"))</f>
        <v/>
      </c>
      <c r="D32" s="30"/>
      <c r="E32" s="29" t="str">
        <f>IF(F32="","",IF(F32&gt;L29,"○","●"))</f>
        <v/>
      </c>
      <c r="F32" s="30"/>
      <c r="G32" s="29" t="str">
        <f>IF(H32="","",IF(H32&gt;L30,"○","●"))</f>
        <v/>
      </c>
      <c r="H32" s="30"/>
      <c r="I32" s="29" t="str">
        <f>IF(J32="","",IF(J32&gt;L31,"○","●"))</f>
        <v/>
      </c>
      <c r="J32" s="30"/>
      <c r="K32" s="131"/>
      <c r="L32" s="132"/>
      <c r="M32" s="39" t="str">
        <f>IF(N32="","",IF(N32&gt;L33,"○","●"))</f>
        <v/>
      </c>
      <c r="N32" s="76"/>
      <c r="O32" s="67"/>
      <c r="P32" s="67">
        <f t="shared" si="12"/>
        <v>0</v>
      </c>
      <c r="Q32" s="70">
        <f>RANK(P28:P33,P28:P33)</f>
        <v>1</v>
      </c>
      <c r="R32" s="27">
        <f t="shared" si="13"/>
        <v>0</v>
      </c>
      <c r="S32" s="27">
        <f t="shared" si="14"/>
        <v>0</v>
      </c>
      <c r="T32" s="27">
        <f t="shared" si="15"/>
        <v>0</v>
      </c>
    </row>
    <row r="33" spans="2:20" ht="30" customHeight="1" x14ac:dyDescent="0.35">
      <c r="B33" s="63">
        <f>M27</f>
        <v>0</v>
      </c>
      <c r="C33" s="29" t="str">
        <f>IF(D33="","",IF(D33&gt;N28,"○","●"))</f>
        <v/>
      </c>
      <c r="D33" s="30"/>
      <c r="E33" s="29" t="str">
        <f>IF(F33="","",IF(F33&gt;N29,"○","●"))</f>
        <v/>
      </c>
      <c r="F33" s="30"/>
      <c r="G33" s="29" t="str">
        <f>IF(H33="","",IF(H33&gt;N30,"○","●"))</f>
        <v/>
      </c>
      <c r="H33" s="30"/>
      <c r="I33" s="29" t="str">
        <f>IF(J33="","",IF(J33&gt;N31,"○","●"))</f>
        <v/>
      </c>
      <c r="J33" s="30"/>
      <c r="K33" s="29" t="str">
        <f>IF(L33="","",IF(L33&gt;N32,"○","●"))</f>
        <v/>
      </c>
      <c r="L33" s="30"/>
      <c r="M33" s="142"/>
      <c r="N33" s="156"/>
      <c r="O33" s="64"/>
      <c r="P33" s="64">
        <f t="shared" si="12"/>
        <v>0</v>
      </c>
      <c r="Q33" s="78">
        <f>RANK(P28:P33,P28:P33)</f>
        <v>1</v>
      </c>
      <c r="R33" s="27">
        <f t="shared" si="13"/>
        <v>0</v>
      </c>
      <c r="S33" s="27">
        <f t="shared" si="14"/>
        <v>0</v>
      </c>
      <c r="T33" s="27">
        <f t="shared" si="15"/>
        <v>0</v>
      </c>
    </row>
  </sheetData>
  <mergeCells count="48">
    <mergeCell ref="M9:N9"/>
    <mergeCell ref="C3:D3"/>
    <mergeCell ref="E3:F3"/>
    <mergeCell ref="G3:H3"/>
    <mergeCell ref="I3:J3"/>
    <mergeCell ref="K3:L3"/>
    <mergeCell ref="M3:N3"/>
    <mergeCell ref="C4:D4"/>
    <mergeCell ref="E5:F5"/>
    <mergeCell ref="G6:H6"/>
    <mergeCell ref="I7:J7"/>
    <mergeCell ref="K8:L8"/>
    <mergeCell ref="M17:N17"/>
    <mergeCell ref="C11:D11"/>
    <mergeCell ref="E11:F11"/>
    <mergeCell ref="G11:H11"/>
    <mergeCell ref="I11:J11"/>
    <mergeCell ref="K11:L11"/>
    <mergeCell ref="M11:N11"/>
    <mergeCell ref="C12:D12"/>
    <mergeCell ref="E13:F13"/>
    <mergeCell ref="G14:H14"/>
    <mergeCell ref="I15:J15"/>
    <mergeCell ref="K16:L16"/>
    <mergeCell ref="M25:N25"/>
    <mergeCell ref="C19:D19"/>
    <mergeCell ref="E19:F19"/>
    <mergeCell ref="G19:H19"/>
    <mergeCell ref="I19:J19"/>
    <mergeCell ref="K19:L19"/>
    <mergeCell ref="M19:N19"/>
    <mergeCell ref="C20:D20"/>
    <mergeCell ref="E21:F21"/>
    <mergeCell ref="G22:H22"/>
    <mergeCell ref="I23:J23"/>
    <mergeCell ref="K24:L24"/>
    <mergeCell ref="M33:N33"/>
    <mergeCell ref="C27:D27"/>
    <mergeCell ref="E27:F27"/>
    <mergeCell ref="G27:H27"/>
    <mergeCell ref="I27:J27"/>
    <mergeCell ref="K27:L27"/>
    <mergeCell ref="M27:N27"/>
    <mergeCell ref="C28:D28"/>
    <mergeCell ref="E29:F29"/>
    <mergeCell ref="G30:H30"/>
    <mergeCell ref="I31:J31"/>
    <mergeCell ref="K32:L32"/>
  </mergeCells>
  <phoneticPr fontId="2"/>
  <printOptions horizontalCentered="1"/>
  <pageMargins left="0.41" right="0.31" top="0.59055118110236227" bottom="0.59055118110236227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31B3B-B5E8-4F27-9F13-D6BF14DDA586}">
  <sheetPr>
    <pageSetUpPr fitToPage="1"/>
  </sheetPr>
  <dimension ref="B1:AA9"/>
  <sheetViews>
    <sheetView showGridLines="0" view="pageBreakPreview" zoomScale="80" zoomScaleNormal="70" zoomScaleSheetLayoutView="80" workbookViewId="0"/>
  </sheetViews>
  <sheetFormatPr defaultColWidth="9" defaultRowHeight="15" x14ac:dyDescent="0.35"/>
  <cols>
    <col min="1" max="1" width="1.6328125" style="22" customWidth="1"/>
    <col min="2" max="2" width="13.6328125" style="32" customWidth="1"/>
    <col min="3" max="12" width="5.6328125" style="22" customWidth="1"/>
    <col min="13" max="14" width="5.6328125" style="32" customWidth="1"/>
    <col min="15" max="20" width="6.6328125" style="22" customWidth="1"/>
    <col min="21" max="16384" width="9" style="22"/>
  </cols>
  <sheetData>
    <row r="1" spans="2:27" ht="30" customHeight="1" x14ac:dyDescent="0.45">
      <c r="B1" s="21" t="s">
        <v>166</v>
      </c>
    </row>
    <row r="2" spans="2:27" ht="30" customHeight="1" x14ac:dyDescent="0.45">
      <c r="B2" s="31"/>
      <c r="C2" s="25"/>
      <c r="D2" s="25"/>
      <c r="E2" s="25"/>
      <c r="F2" s="25"/>
      <c r="G2" s="25"/>
      <c r="H2" s="25"/>
      <c r="I2" s="25"/>
      <c r="J2" s="25"/>
      <c r="K2" s="25"/>
      <c r="L2" s="25"/>
      <c r="M2" s="35"/>
      <c r="N2" s="35"/>
      <c r="O2" s="25"/>
      <c r="P2" s="25"/>
    </row>
    <row r="3" spans="2:27" ht="30" customHeight="1" x14ac:dyDescent="0.35">
      <c r="B3" s="61"/>
      <c r="C3" s="134" t="str">
        <f>V4</f>
        <v>ディノニクスo40</v>
      </c>
      <c r="D3" s="135"/>
      <c r="E3" s="134" t="str">
        <f>W4</f>
        <v>Welcome</v>
      </c>
      <c r="F3" s="135"/>
      <c r="G3" s="134" t="str">
        <f>X4</f>
        <v>KRD</v>
      </c>
      <c r="H3" s="135"/>
      <c r="I3" s="134" t="str">
        <f>Y4</f>
        <v>オラクル</v>
      </c>
      <c r="J3" s="135"/>
      <c r="K3" s="134" t="str">
        <f>Z4</f>
        <v>trois4DIME</v>
      </c>
      <c r="L3" s="135"/>
      <c r="M3" s="157" t="str">
        <f>AA4</f>
        <v>ディノニクスo50</v>
      </c>
      <c r="N3" s="157"/>
      <c r="O3" s="62" t="s">
        <v>0</v>
      </c>
      <c r="P3" s="62" t="s">
        <v>1</v>
      </c>
      <c r="Q3" s="69" t="s">
        <v>7</v>
      </c>
      <c r="R3" s="27" t="s">
        <v>15</v>
      </c>
      <c r="S3" s="27" t="s">
        <v>16</v>
      </c>
      <c r="T3" s="27" t="s">
        <v>14</v>
      </c>
      <c r="U3" s="28"/>
      <c r="V3" s="28">
        <v>1</v>
      </c>
      <c r="W3" s="28">
        <v>2</v>
      </c>
      <c r="X3" s="28">
        <v>3</v>
      </c>
      <c r="Y3" s="28">
        <v>4</v>
      </c>
      <c r="Z3" s="28">
        <v>5</v>
      </c>
      <c r="AA3" s="28">
        <v>6</v>
      </c>
    </row>
    <row r="4" spans="2:27" ht="30" customHeight="1" x14ac:dyDescent="0.35">
      <c r="B4" s="63" t="str">
        <f>C3</f>
        <v>ディノニクスo40</v>
      </c>
      <c r="C4" s="131"/>
      <c r="D4" s="132"/>
      <c r="E4" s="29" t="str">
        <f>IF(F4="","",IF(F4&gt;D5,"○","●"))</f>
        <v/>
      </c>
      <c r="F4" s="30"/>
      <c r="G4" s="29" t="str">
        <f>IF(H4="","",IF(H4&gt;D6,"○","●"))</f>
        <v/>
      </c>
      <c r="H4" s="30"/>
      <c r="I4" s="29" t="str">
        <f>IF(J4="","",IF(J4&gt;D7,"○","●"))</f>
        <v/>
      </c>
      <c r="J4" s="30"/>
      <c r="K4" s="29" t="str">
        <f>IF(L4="","",IF(L4&gt;D8,"○","●"))</f>
        <v/>
      </c>
      <c r="L4" s="30"/>
      <c r="M4" s="39" t="str">
        <f>IF(N4="","",IF(N4&gt;D9,"○","●"))</f>
        <v/>
      </c>
      <c r="N4" s="76"/>
      <c r="O4" s="64"/>
      <c r="P4" s="65">
        <f t="shared" ref="P4:P9" si="0">R4*2+S4*1+T4*(-1)</f>
        <v>0</v>
      </c>
      <c r="Q4" s="78">
        <f>RANK(P4:P9,P4:P9)</f>
        <v>1</v>
      </c>
      <c r="R4" s="27">
        <f t="shared" ref="R4:R9" si="1">COUNTIF(C4:N4,"○")</f>
        <v>0</v>
      </c>
      <c r="S4" s="27">
        <f t="shared" ref="S4:S9" si="2">COUNTIF(C4:N4,"●")</f>
        <v>0</v>
      </c>
      <c r="T4" s="27">
        <f t="shared" ref="T4:T9" si="3">COUNTIF(C4:N4,"●●")</f>
        <v>0</v>
      </c>
      <c r="U4" s="28"/>
      <c r="V4" s="28" t="s">
        <v>167</v>
      </c>
      <c r="W4" s="28" t="s">
        <v>168</v>
      </c>
      <c r="X4" s="28" t="s">
        <v>169</v>
      </c>
      <c r="Y4" s="28" t="s">
        <v>170</v>
      </c>
      <c r="Z4" s="28" t="s">
        <v>171</v>
      </c>
      <c r="AA4" s="28" t="s">
        <v>172</v>
      </c>
    </row>
    <row r="5" spans="2:27" ht="30" customHeight="1" x14ac:dyDescent="0.35">
      <c r="B5" s="63" t="str">
        <f>E3</f>
        <v>Welcome</v>
      </c>
      <c r="C5" s="29" t="str">
        <f>IF(D5="","",IF(D5&gt;F4,"○","●"))</f>
        <v/>
      </c>
      <c r="D5" s="30"/>
      <c r="E5" s="131"/>
      <c r="F5" s="132"/>
      <c r="G5" s="29" t="str">
        <f>IF(H5="","",IF(H5&gt;E6,"○","●"))</f>
        <v/>
      </c>
      <c r="H5" s="30"/>
      <c r="I5" s="29" t="str">
        <f>IF(J5="","",IF(J5&gt;F7,"○","●"))</f>
        <v/>
      </c>
      <c r="J5" s="30"/>
      <c r="K5" s="29" t="str">
        <f>IF(L5="","",IF(L5&gt;F8,"○","●"))</f>
        <v/>
      </c>
      <c r="L5" s="30"/>
      <c r="M5" s="39" t="str">
        <f>IF(N5="","",IF(N5&gt;F9,"○","●"))</f>
        <v/>
      </c>
      <c r="N5" s="76"/>
      <c r="O5" s="64"/>
      <c r="P5" s="64">
        <f t="shared" si="0"/>
        <v>0</v>
      </c>
      <c r="Q5" s="59">
        <f>RANK(P4:P9,P4:P9)</f>
        <v>1</v>
      </c>
      <c r="R5" s="27">
        <f t="shared" si="1"/>
        <v>0</v>
      </c>
      <c r="S5" s="27">
        <f t="shared" si="2"/>
        <v>0</v>
      </c>
      <c r="T5" s="27">
        <f t="shared" si="3"/>
        <v>0</v>
      </c>
    </row>
    <row r="6" spans="2:27" ht="30" customHeight="1" x14ac:dyDescent="0.35">
      <c r="B6" s="63" t="str">
        <f>G3</f>
        <v>KRD</v>
      </c>
      <c r="C6" s="29" t="str">
        <f>IF(D6="","",IF(D6&gt;H4,"○","●"))</f>
        <v/>
      </c>
      <c r="D6" s="30"/>
      <c r="E6" s="29" t="str">
        <f>IF(F6="","",IF(F6&gt;H5,"○","●"))</f>
        <v/>
      </c>
      <c r="F6" s="30"/>
      <c r="G6" s="131"/>
      <c r="H6" s="132"/>
      <c r="I6" s="29" t="str">
        <f>IF(J6="","",IF(J6&gt;H7,"○","●"))</f>
        <v/>
      </c>
      <c r="J6" s="30"/>
      <c r="K6" s="29" t="str">
        <f>IF(L6="","",IF(L6&gt;H8,"○","●"))</f>
        <v/>
      </c>
      <c r="L6" s="30"/>
      <c r="M6" s="39" t="str">
        <f>IF(N6="","",IF(N6&gt;H9,"○","●"))</f>
        <v/>
      </c>
      <c r="N6" s="76"/>
      <c r="O6" s="67"/>
      <c r="P6" s="67">
        <f t="shared" si="0"/>
        <v>0</v>
      </c>
      <c r="Q6" s="78">
        <f>RANK(P4:P9,P4:P9)</f>
        <v>1</v>
      </c>
      <c r="R6" s="27">
        <f t="shared" si="1"/>
        <v>0</v>
      </c>
      <c r="S6" s="27">
        <f t="shared" si="2"/>
        <v>0</v>
      </c>
      <c r="T6" s="27">
        <f t="shared" si="3"/>
        <v>0</v>
      </c>
    </row>
    <row r="7" spans="2:27" ht="30" customHeight="1" x14ac:dyDescent="0.35">
      <c r="B7" s="63" t="str">
        <f>I3</f>
        <v>オラクル</v>
      </c>
      <c r="C7" s="29" t="str">
        <f>IF(D7="","",IF(D7&gt;J4,"○","●"))</f>
        <v/>
      </c>
      <c r="D7" s="30"/>
      <c r="E7" s="29" t="str">
        <f>IF(F7="","",IF(F7&gt;J5,"○","●"))</f>
        <v/>
      </c>
      <c r="F7" s="30"/>
      <c r="G7" s="29" t="str">
        <f>IF(H7="","",IF(H7&gt;J6,"○","●"))</f>
        <v/>
      </c>
      <c r="H7" s="30"/>
      <c r="I7" s="131"/>
      <c r="J7" s="132"/>
      <c r="K7" s="29" t="str">
        <f>IF(L7="","",IF(L7&gt;#REF!,"○","●"))</f>
        <v/>
      </c>
      <c r="L7" s="30"/>
      <c r="M7" s="39" t="str">
        <f>IF(N7="","",IF(N7&gt;J9,"○","●"))</f>
        <v/>
      </c>
      <c r="N7" s="76"/>
      <c r="O7" s="67"/>
      <c r="P7" s="67">
        <f t="shared" si="0"/>
        <v>0</v>
      </c>
      <c r="Q7" s="78">
        <f>RANK(P4:P9,P4:P9)</f>
        <v>1</v>
      </c>
      <c r="R7" s="27">
        <f t="shared" si="1"/>
        <v>0</v>
      </c>
      <c r="S7" s="27">
        <f t="shared" si="2"/>
        <v>0</v>
      </c>
      <c r="T7" s="27">
        <f t="shared" si="3"/>
        <v>0</v>
      </c>
    </row>
    <row r="8" spans="2:27" ht="30" customHeight="1" x14ac:dyDescent="0.35">
      <c r="B8" s="63" t="str">
        <f>K3</f>
        <v>trois4DIME</v>
      </c>
      <c r="C8" s="29" t="str">
        <f>IF(D8="","",IF(D8&gt;L4,"○","●"))</f>
        <v/>
      </c>
      <c r="D8" s="30"/>
      <c r="E8" s="29" t="str">
        <f>IF(F8="","",IF(F8&gt;L5,"○","●"))</f>
        <v/>
      </c>
      <c r="F8" s="30"/>
      <c r="G8" s="29" t="str">
        <f>IF(H8="","",IF(H8&gt;L6,"○","●"))</f>
        <v/>
      </c>
      <c r="H8" s="30"/>
      <c r="I8" s="29" t="str">
        <f>IF(J8="","",IF(J8&gt;L7,"○","●"))</f>
        <v/>
      </c>
      <c r="J8" s="30"/>
      <c r="K8" s="131"/>
      <c r="L8" s="132"/>
      <c r="M8" s="39" t="str">
        <f>IF(N8="","",IF(N8&gt;L9,"○","●"))</f>
        <v/>
      </c>
      <c r="N8" s="76"/>
      <c r="O8" s="67"/>
      <c r="P8" s="67">
        <f t="shared" si="0"/>
        <v>0</v>
      </c>
      <c r="Q8" s="78">
        <f>RANK(P4:P9,P4:P9)</f>
        <v>1</v>
      </c>
      <c r="R8" s="27">
        <f t="shared" si="1"/>
        <v>0</v>
      </c>
      <c r="S8" s="27">
        <f t="shared" si="2"/>
        <v>0</v>
      </c>
      <c r="T8" s="27">
        <f t="shared" si="3"/>
        <v>0</v>
      </c>
    </row>
    <row r="9" spans="2:27" ht="30" customHeight="1" x14ac:dyDescent="0.35">
      <c r="B9" s="63" t="str">
        <f>M3</f>
        <v>ディノニクスo50</v>
      </c>
      <c r="C9" s="29" t="str">
        <f>IF(D9="","",IF(D9&gt;N4,"○","●"))</f>
        <v/>
      </c>
      <c r="D9" s="30"/>
      <c r="E9" s="29" t="str">
        <f>IF(F9="","",IF(F9&gt;N5,"○","●"))</f>
        <v/>
      </c>
      <c r="F9" s="30"/>
      <c r="G9" s="29" t="str">
        <f>IF(H9="","",IF(H9&gt;N6,"○","●"))</f>
        <v/>
      </c>
      <c r="H9" s="30"/>
      <c r="I9" s="29" t="str">
        <f>IF(J9="","",IF(J9&gt;N7,"○","●"))</f>
        <v/>
      </c>
      <c r="J9" s="30"/>
      <c r="K9" s="29" t="str">
        <f>IF(L9="","",IF(L9&gt;N8,"○","●"))</f>
        <v/>
      </c>
      <c r="L9" s="30"/>
      <c r="M9" s="142"/>
      <c r="N9" s="156"/>
      <c r="O9" s="64"/>
      <c r="P9" s="64">
        <f t="shared" si="0"/>
        <v>0</v>
      </c>
      <c r="Q9" s="78">
        <f>RANK(P4:P9,P4:P9)</f>
        <v>1</v>
      </c>
      <c r="R9" s="27">
        <f t="shared" si="1"/>
        <v>0</v>
      </c>
      <c r="S9" s="27">
        <f t="shared" si="2"/>
        <v>0</v>
      </c>
      <c r="T9" s="27">
        <f t="shared" si="3"/>
        <v>0</v>
      </c>
    </row>
  </sheetData>
  <mergeCells count="12">
    <mergeCell ref="M9:N9"/>
    <mergeCell ref="C3:D3"/>
    <mergeCell ref="E3:F3"/>
    <mergeCell ref="G3:H3"/>
    <mergeCell ref="I3:J3"/>
    <mergeCell ref="K3:L3"/>
    <mergeCell ref="M3:N3"/>
    <mergeCell ref="C4:D4"/>
    <mergeCell ref="E5:F5"/>
    <mergeCell ref="G6:H6"/>
    <mergeCell ref="I7:J7"/>
    <mergeCell ref="K8:L8"/>
  </mergeCells>
  <phoneticPr fontId="2"/>
  <printOptions horizontalCentered="1"/>
  <pageMargins left="0.41" right="0.31" top="0.59055118110236227" bottom="0.59055118110236227" header="0.31496062992125984" footer="0.31496062992125984"/>
  <pageSetup paperSize="9"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9420C-305B-4C8A-BEE8-F666600F829F}">
  <sheetPr>
    <pageSetUpPr fitToPage="1"/>
  </sheetPr>
  <dimension ref="B1:V13"/>
  <sheetViews>
    <sheetView showGridLines="0" view="pageBreakPreview" zoomScale="80" zoomScaleNormal="100" zoomScaleSheetLayoutView="80" workbookViewId="0">
      <selection activeCell="B12" sqref="B12:M12"/>
    </sheetView>
  </sheetViews>
  <sheetFormatPr defaultColWidth="9" defaultRowHeight="15" x14ac:dyDescent="0.35"/>
  <cols>
    <col min="1" max="1" width="1.6328125" style="22" customWidth="1"/>
    <col min="2" max="2" width="13.6328125" style="32" customWidth="1"/>
    <col min="3" max="10" width="5.6328125" style="22" customWidth="1"/>
    <col min="11" max="16" width="6.6328125" style="22" customWidth="1"/>
    <col min="17" max="17" width="5.08984375" style="22" customWidth="1"/>
    <col min="18" max="18" width="9" style="22"/>
    <col min="19" max="22" width="13.90625" style="22" customWidth="1"/>
    <col min="23" max="16384" width="9" style="22"/>
  </cols>
  <sheetData>
    <row r="1" spans="2:22" ht="20.149999999999999" customHeight="1" x14ac:dyDescent="0.45">
      <c r="B1" s="21" t="s">
        <v>180</v>
      </c>
      <c r="D1" s="23"/>
      <c r="E1" s="23"/>
      <c r="F1" s="23"/>
      <c r="G1" s="23"/>
    </row>
    <row r="2" spans="2:22" ht="30" customHeight="1" x14ac:dyDescent="0.45">
      <c r="B2" s="31" t="str">
        <f>R4</f>
        <v>ま</v>
      </c>
      <c r="N2" s="27"/>
      <c r="O2" s="27"/>
      <c r="P2" s="27"/>
    </row>
    <row r="3" spans="2:22" ht="30" customHeight="1" x14ac:dyDescent="0.35">
      <c r="B3" s="61"/>
      <c r="C3" s="134" t="str">
        <f>S4</f>
        <v>大阪FLIPPERS</v>
      </c>
      <c r="D3" s="135"/>
      <c r="E3" s="134" t="str">
        <f>T4</f>
        <v>るーちゅ</v>
      </c>
      <c r="F3" s="135"/>
      <c r="G3" s="149" t="str">
        <f>U4</f>
        <v>亜仁麻留／欠場</v>
      </c>
      <c r="H3" s="150"/>
      <c r="I3" s="134" t="str">
        <f>V4</f>
        <v>ZERO</v>
      </c>
      <c r="J3" s="135"/>
      <c r="K3" s="62" t="s">
        <v>0</v>
      </c>
      <c r="L3" s="62" t="s">
        <v>1</v>
      </c>
      <c r="M3" s="69" t="s">
        <v>7</v>
      </c>
      <c r="N3" s="27"/>
    </row>
    <row r="4" spans="2:22" ht="30" customHeight="1" x14ac:dyDescent="0.35">
      <c r="B4" s="63" t="str">
        <f>C3</f>
        <v>大阪FLIPPERS</v>
      </c>
      <c r="C4" s="131"/>
      <c r="D4" s="132"/>
      <c r="E4" s="29" t="str">
        <f>IF(F4="","",IF(F4&gt;D5,"○","●"))</f>
        <v/>
      </c>
      <c r="F4" s="30"/>
      <c r="G4" s="91" t="str">
        <f>IF(H4="","",IF(H4&gt;D6,"○","●"))</f>
        <v/>
      </c>
      <c r="H4" s="92"/>
      <c r="I4" s="29" t="str">
        <f>IF(J4="","",IF(J4&gt;D7,"○","●"))</f>
        <v/>
      </c>
      <c r="J4" s="68"/>
      <c r="K4" s="64"/>
      <c r="L4" s="65">
        <f>N4*2+O4*1+P4*(-1)</f>
        <v>0</v>
      </c>
      <c r="M4" s="78">
        <f>RANK(L4:L7,L4:L7)</f>
        <v>1</v>
      </c>
      <c r="N4" s="27">
        <f>COUNTIF(C4:J4,"○")</f>
        <v>0</v>
      </c>
      <c r="O4" s="27">
        <f>COUNTIF(C4:J4,"●")</f>
        <v>0</v>
      </c>
      <c r="P4" s="27">
        <f>COUNTIF(C4:J4,"●●")</f>
        <v>0</v>
      </c>
      <c r="R4" s="28" t="s">
        <v>181</v>
      </c>
      <c r="S4" s="86" t="s">
        <v>173</v>
      </c>
      <c r="T4" s="86" t="s">
        <v>174</v>
      </c>
      <c r="U4" s="86" t="s">
        <v>175</v>
      </c>
      <c r="V4" s="28" t="s">
        <v>176</v>
      </c>
    </row>
    <row r="5" spans="2:22" ht="30" customHeight="1" x14ac:dyDescent="0.35">
      <c r="B5" s="63" t="str">
        <f>E3</f>
        <v>るーちゅ</v>
      </c>
      <c r="C5" s="29" t="str">
        <f>IF(D5="","",IF(D5&gt;F4,"○","●"))</f>
        <v/>
      </c>
      <c r="D5" s="30"/>
      <c r="E5" s="131"/>
      <c r="F5" s="132"/>
      <c r="G5" s="91" t="str">
        <f>IF(H5="","",IF(H5&gt;F6,"○","●"))</f>
        <v/>
      </c>
      <c r="H5" s="92"/>
      <c r="I5" s="29" t="str">
        <f>IF(J5="","",IF(J5&gt;F7,"○","●"))</f>
        <v/>
      </c>
      <c r="J5" s="68"/>
      <c r="K5" s="64"/>
      <c r="L5" s="64">
        <f>N5*2+O5*1+P5*(-1)</f>
        <v>0</v>
      </c>
      <c r="M5" s="59">
        <f>RANK(L4:L7,L4:L7)</f>
        <v>1</v>
      </c>
      <c r="N5" s="27">
        <f>COUNTIF(C5:J5,"○")</f>
        <v>0</v>
      </c>
      <c r="O5" s="27">
        <f>COUNTIF(C5:J5,"●")</f>
        <v>0</v>
      </c>
      <c r="P5" s="27">
        <f>COUNTIF(C5:J5,"●●")</f>
        <v>0</v>
      </c>
    </row>
    <row r="6" spans="2:22" ht="30" customHeight="1" x14ac:dyDescent="0.35">
      <c r="B6" s="128" t="str">
        <f>G3</f>
        <v>亜仁麻留／欠場</v>
      </c>
      <c r="C6" s="91" t="str">
        <f>IF(D6="","",IF(D6&gt;H4,"○","●"))</f>
        <v/>
      </c>
      <c r="D6" s="92"/>
      <c r="E6" s="91" t="str">
        <f>IF(F6="","",IF(F6&gt;H5,"○","●"))</f>
        <v/>
      </c>
      <c r="F6" s="92"/>
      <c r="G6" s="147"/>
      <c r="H6" s="148"/>
      <c r="I6" s="91" t="str">
        <f>IF(J6="","",IF(J6&gt;H7,"○","●"))</f>
        <v/>
      </c>
      <c r="J6" s="93"/>
      <c r="K6" s="94"/>
      <c r="L6" s="94">
        <f>N6*2+O6*1+P6*(-1)</f>
        <v>0</v>
      </c>
      <c r="M6" s="129">
        <f>RANK(L4:L7,L4:L7)</f>
        <v>1</v>
      </c>
      <c r="N6" s="27">
        <f>COUNTIF(C6:J6,"○")</f>
        <v>0</v>
      </c>
      <c r="O6" s="27">
        <f>COUNTIF(C6:J6,"●")</f>
        <v>0</v>
      </c>
      <c r="P6" s="27">
        <f>COUNTIF(C6:J6,"●●")</f>
        <v>0</v>
      </c>
    </row>
    <row r="7" spans="2:22" ht="30" customHeight="1" x14ac:dyDescent="0.35">
      <c r="B7" s="63" t="str">
        <f>I3</f>
        <v>ZERO</v>
      </c>
      <c r="C7" s="29" t="str">
        <f>IF(D7="","",IF(D7&gt;J4,"○","●"))</f>
        <v/>
      </c>
      <c r="D7" s="30"/>
      <c r="E7" s="29" t="str">
        <f>IF(F7="","",IF(F7&gt;J5,"○","●"))</f>
        <v/>
      </c>
      <c r="F7" s="30"/>
      <c r="G7" s="91" t="str">
        <f>IF(H7="","",IF(H7&gt;J6,"○","●"))</f>
        <v/>
      </c>
      <c r="H7" s="92"/>
      <c r="I7" s="131"/>
      <c r="J7" s="133"/>
      <c r="K7" s="64"/>
      <c r="L7" s="64">
        <f>N7*2+O7*1+P7*(-1)</f>
        <v>0</v>
      </c>
      <c r="M7" s="78">
        <f>RANK(L4:L7,L4:L7)</f>
        <v>1</v>
      </c>
      <c r="N7" s="27">
        <f>COUNTIF(C7:J7,"○")</f>
        <v>0</v>
      </c>
      <c r="O7" s="27">
        <f>COUNTIF(C7:J7,"●")</f>
        <v>0</v>
      </c>
      <c r="P7" s="27">
        <f>COUNTIF(C7:J7,"●●")</f>
        <v>0</v>
      </c>
    </row>
    <row r="8" spans="2:22" ht="30" customHeight="1" x14ac:dyDescent="0.45">
      <c r="B8" s="31" t="str">
        <f>R10</f>
        <v>み</v>
      </c>
      <c r="M8" s="32"/>
      <c r="N8" s="27"/>
      <c r="O8" s="27"/>
      <c r="P8" s="27"/>
    </row>
    <row r="9" spans="2:22" ht="30" customHeight="1" x14ac:dyDescent="0.35">
      <c r="B9" s="61"/>
      <c r="C9" s="134" t="str">
        <f>S10</f>
        <v>Regain</v>
      </c>
      <c r="D9" s="135"/>
      <c r="E9" s="134" t="str">
        <f>T10</f>
        <v>はんなあず</v>
      </c>
      <c r="F9" s="135"/>
      <c r="G9" s="149" t="str">
        <f>U10</f>
        <v>オーキッド／欠場</v>
      </c>
      <c r="H9" s="150"/>
      <c r="I9" s="134" t="str">
        <f>V10</f>
        <v>デイジーダック</v>
      </c>
      <c r="J9" s="135"/>
      <c r="K9" s="62" t="s">
        <v>0</v>
      </c>
      <c r="L9" s="62" t="s">
        <v>1</v>
      </c>
      <c r="M9" s="77" t="s">
        <v>7</v>
      </c>
      <c r="N9" s="27"/>
    </row>
    <row r="10" spans="2:22" ht="30" customHeight="1" x14ac:dyDescent="0.35">
      <c r="B10" s="63" t="str">
        <f>C9</f>
        <v>Regain</v>
      </c>
      <c r="C10" s="131"/>
      <c r="D10" s="132"/>
      <c r="E10" s="29" t="str">
        <f>IF(F10="","",IF(F10&gt;D11,"○","●"))</f>
        <v/>
      </c>
      <c r="F10" s="30"/>
      <c r="G10" s="91" t="str">
        <f>IF(H10="","",IF(H10&gt;D12,"○","●"))</f>
        <v/>
      </c>
      <c r="H10" s="92"/>
      <c r="I10" s="29" t="str">
        <f>IF(J10="","",IF(J10&gt;D13,"○","●"))</f>
        <v/>
      </c>
      <c r="J10" s="68"/>
      <c r="K10" s="64"/>
      <c r="L10" s="65">
        <f>N10*2+O10*1+P10*(-1)</f>
        <v>0</v>
      </c>
      <c r="M10" s="78">
        <f>RANK(L10:L13,L10:L13)</f>
        <v>1</v>
      </c>
      <c r="N10" s="27">
        <f>COUNTIF(C10:J10,"○")</f>
        <v>0</v>
      </c>
      <c r="O10" s="27">
        <f>COUNTIF(C10:J10,"●")</f>
        <v>0</v>
      </c>
      <c r="P10" s="27">
        <f>COUNTIF(C10:J10,"●●")</f>
        <v>0</v>
      </c>
      <c r="R10" s="28" t="s">
        <v>182</v>
      </c>
      <c r="S10" s="86" t="s">
        <v>144</v>
      </c>
      <c r="T10" s="86" t="s">
        <v>177</v>
      </c>
      <c r="U10" s="86" t="s">
        <v>178</v>
      </c>
      <c r="V10" s="28" t="s">
        <v>179</v>
      </c>
    </row>
    <row r="11" spans="2:22" ht="30" customHeight="1" x14ac:dyDescent="0.35">
      <c r="B11" s="63" t="str">
        <f>E9</f>
        <v>はんなあず</v>
      </c>
      <c r="C11" s="29" t="str">
        <f>IF(D11="","",IF(D11&gt;F10,"○","●"))</f>
        <v/>
      </c>
      <c r="D11" s="30"/>
      <c r="E11" s="131"/>
      <c r="F11" s="132"/>
      <c r="G11" s="91" t="str">
        <f>IF(H11="","",IF(H11&gt;F12,"○","●"))</f>
        <v/>
      </c>
      <c r="H11" s="92"/>
      <c r="I11" s="29" t="str">
        <f>IF(J11="","",IF(J11&gt;F13,"○","●"))</f>
        <v/>
      </c>
      <c r="J11" s="68"/>
      <c r="K11" s="64"/>
      <c r="L11" s="64">
        <f>N11*2+O11*1+P11*(-1)</f>
        <v>0</v>
      </c>
      <c r="M11" s="59">
        <f>RANK(L10:L13,L10:L13)</f>
        <v>1</v>
      </c>
      <c r="N11" s="27">
        <f>COUNTIF(C11:J11,"○")</f>
        <v>0</v>
      </c>
      <c r="O11" s="27">
        <f>COUNTIF(C11:J11,"●")</f>
        <v>0</v>
      </c>
      <c r="P11" s="27">
        <f>COUNTIF(C11:J11,"●●")</f>
        <v>0</v>
      </c>
    </row>
    <row r="12" spans="2:22" ht="30" customHeight="1" x14ac:dyDescent="0.35">
      <c r="B12" s="128" t="str">
        <f>G9</f>
        <v>オーキッド／欠場</v>
      </c>
      <c r="C12" s="91" t="str">
        <f>IF(D12="","",IF(D12&gt;H10,"○","●"))</f>
        <v/>
      </c>
      <c r="D12" s="92"/>
      <c r="E12" s="91" t="str">
        <f>IF(F12="","",IF(F12&gt;H11,"○","●"))</f>
        <v/>
      </c>
      <c r="F12" s="92"/>
      <c r="G12" s="147"/>
      <c r="H12" s="148"/>
      <c r="I12" s="91" t="str">
        <f>IF(J12="","",IF(J12&gt;H13,"○","●"))</f>
        <v/>
      </c>
      <c r="J12" s="93"/>
      <c r="K12" s="94"/>
      <c r="L12" s="94">
        <f>N12*2+O12*1+P12*(-1)</f>
        <v>0</v>
      </c>
      <c r="M12" s="129">
        <f>RANK(L10:L13,L10:L13)</f>
        <v>1</v>
      </c>
      <c r="N12" s="27">
        <f>COUNTIF(C12:J12,"○")</f>
        <v>0</v>
      </c>
      <c r="O12" s="27">
        <f>COUNTIF(C12:J12,"●")</f>
        <v>0</v>
      </c>
      <c r="P12" s="27">
        <f>COUNTIF(C12:J12,"●●")</f>
        <v>0</v>
      </c>
    </row>
    <row r="13" spans="2:22" ht="30" customHeight="1" x14ac:dyDescent="0.35">
      <c r="B13" s="63" t="str">
        <f>I9</f>
        <v>デイジーダック</v>
      </c>
      <c r="C13" s="29" t="str">
        <f>IF(D13="","",IF(D13&gt;J10,"○","●"))</f>
        <v/>
      </c>
      <c r="D13" s="30"/>
      <c r="E13" s="29" t="str">
        <f>IF(F13="","",IF(F13&gt;J11,"○","●"))</f>
        <v/>
      </c>
      <c r="F13" s="30"/>
      <c r="G13" s="91" t="str">
        <f>IF(H13="","",IF(H13&gt;J12,"○","●"))</f>
        <v/>
      </c>
      <c r="H13" s="92"/>
      <c r="I13" s="131"/>
      <c r="J13" s="133"/>
      <c r="K13" s="64"/>
      <c r="L13" s="64">
        <f>N13*2+O13*1+P13*(-1)</f>
        <v>0</v>
      </c>
      <c r="M13" s="78">
        <f>RANK(L10:L13,L10:L13)</f>
        <v>1</v>
      </c>
      <c r="N13" s="27">
        <f>COUNTIF(C13:J13,"○")</f>
        <v>0</v>
      </c>
      <c r="O13" s="27">
        <f>COUNTIF(C13:J13,"●")</f>
        <v>0</v>
      </c>
      <c r="P13" s="27">
        <f>COUNTIF(C13:J13,"●●")</f>
        <v>0</v>
      </c>
    </row>
  </sheetData>
  <mergeCells count="16">
    <mergeCell ref="C3:D3"/>
    <mergeCell ref="E3:F3"/>
    <mergeCell ref="G3:H3"/>
    <mergeCell ref="I3:J3"/>
    <mergeCell ref="C10:D10"/>
    <mergeCell ref="E11:F11"/>
    <mergeCell ref="G12:H12"/>
    <mergeCell ref="I13:J13"/>
    <mergeCell ref="C4:D4"/>
    <mergeCell ref="E5:F5"/>
    <mergeCell ref="G6:H6"/>
    <mergeCell ref="I7:J7"/>
    <mergeCell ref="C9:D9"/>
    <mergeCell ref="E9:F9"/>
    <mergeCell ref="G9:H9"/>
    <mergeCell ref="I9:J9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BCB59-A7AD-43D4-B02B-6BD29CDD73BB}">
  <sheetPr>
    <pageSetUpPr fitToPage="1"/>
  </sheetPr>
  <dimension ref="B1:AA17"/>
  <sheetViews>
    <sheetView showGridLines="0" view="pageBreakPreview" topLeftCell="B1" zoomScale="80" zoomScaleNormal="70" zoomScaleSheetLayoutView="80" workbookViewId="0">
      <selection activeCell="B1" sqref="B1"/>
    </sheetView>
  </sheetViews>
  <sheetFormatPr defaultColWidth="9" defaultRowHeight="15" x14ac:dyDescent="0.35"/>
  <cols>
    <col min="1" max="1" width="1.6328125" style="22" customWidth="1"/>
    <col min="2" max="2" width="13.6328125" style="32" customWidth="1"/>
    <col min="3" max="12" width="5.6328125" style="22" customWidth="1"/>
    <col min="13" max="14" width="5.6328125" style="32" hidden="1" customWidth="1"/>
    <col min="15" max="20" width="6.6328125" style="22" customWidth="1"/>
    <col min="21" max="16384" width="9" style="22"/>
  </cols>
  <sheetData>
    <row r="1" spans="2:27" ht="30" customHeight="1" x14ac:dyDescent="0.45">
      <c r="B1" s="21" t="s">
        <v>194</v>
      </c>
    </row>
    <row r="2" spans="2:27" ht="30" customHeight="1" x14ac:dyDescent="0.45">
      <c r="B2" s="31" t="str">
        <f>U4</f>
        <v>ら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35"/>
      <c r="N2" s="35"/>
      <c r="O2" s="25"/>
      <c r="P2" s="25"/>
    </row>
    <row r="3" spans="2:27" ht="30" customHeight="1" x14ac:dyDescent="0.35">
      <c r="B3" s="61"/>
      <c r="C3" s="134" t="str">
        <f>V4</f>
        <v>Green　Wolf</v>
      </c>
      <c r="D3" s="135"/>
      <c r="E3" s="134" t="str">
        <f>W4</f>
        <v>マミーズ</v>
      </c>
      <c r="F3" s="135"/>
      <c r="G3" s="134" t="str">
        <f>X4</f>
        <v>オラクル</v>
      </c>
      <c r="H3" s="135"/>
      <c r="I3" s="134" t="str">
        <f>Y4</f>
        <v>B.B.Cジェイズ</v>
      </c>
      <c r="J3" s="135"/>
      <c r="K3" s="134" t="str">
        <f>Z4</f>
        <v>池田さつきクラブ</v>
      </c>
      <c r="L3" s="135"/>
      <c r="M3" s="157">
        <f>AA4</f>
        <v>0</v>
      </c>
      <c r="N3" s="157"/>
      <c r="O3" s="62" t="s">
        <v>0</v>
      </c>
      <c r="P3" s="62" t="s">
        <v>1</v>
      </c>
      <c r="Q3" s="69" t="s">
        <v>7</v>
      </c>
      <c r="R3" s="27" t="s">
        <v>15</v>
      </c>
      <c r="S3" s="27" t="s">
        <v>16</v>
      </c>
      <c r="T3" s="27" t="s">
        <v>14</v>
      </c>
      <c r="U3" s="28"/>
      <c r="V3" s="28">
        <v>1</v>
      </c>
      <c r="W3" s="28">
        <v>2</v>
      </c>
      <c r="X3" s="28">
        <v>3</v>
      </c>
      <c r="Y3" s="28">
        <v>4</v>
      </c>
      <c r="Z3" s="28">
        <v>5</v>
      </c>
      <c r="AA3" s="28">
        <v>6</v>
      </c>
    </row>
    <row r="4" spans="2:27" ht="30" customHeight="1" x14ac:dyDescent="0.35">
      <c r="B4" s="63" t="str">
        <f>C3</f>
        <v>Green　Wolf</v>
      </c>
      <c r="C4" s="131"/>
      <c r="D4" s="132"/>
      <c r="E4" s="29" t="str">
        <f>IF(F4="","",IF(F4&gt;D5,"○","●"))</f>
        <v/>
      </c>
      <c r="F4" s="30"/>
      <c r="G4" s="29" t="str">
        <f>IF(H4="","",IF(H4&gt;D6,"○","●"))</f>
        <v/>
      </c>
      <c r="H4" s="30"/>
      <c r="I4" s="29" t="str">
        <f>IF(J4="","",IF(J4&gt;D7,"○","●"))</f>
        <v>○</v>
      </c>
      <c r="J4" s="30">
        <v>38</v>
      </c>
      <c r="K4" s="29" t="str">
        <f>IF(L4="","",IF(L4&gt;D8,"○","●"))</f>
        <v/>
      </c>
      <c r="L4" s="30"/>
      <c r="M4" s="39" t="str">
        <f>IF(N4="","",IF(N4&gt;D9,"○","●"))</f>
        <v/>
      </c>
      <c r="N4" s="76"/>
      <c r="O4" s="64"/>
      <c r="P4" s="65">
        <f t="shared" ref="P4:P9" si="0">R4*2+S4*1+T4*(-1)</f>
        <v>2</v>
      </c>
      <c r="Q4" s="78">
        <f>RANK(P4:P9,P4:P9)</f>
        <v>1</v>
      </c>
      <c r="R4" s="27">
        <f t="shared" ref="R4:R9" si="1">COUNTIF(C4:N4,"○")</f>
        <v>1</v>
      </c>
      <c r="S4" s="27">
        <f t="shared" ref="S4:S9" si="2">COUNTIF(C4:N4,"●")</f>
        <v>0</v>
      </c>
      <c r="T4" s="27">
        <f t="shared" ref="T4:T9" si="3">COUNTIF(C4:N4,"●●")</f>
        <v>0</v>
      </c>
      <c r="U4" s="28" t="s">
        <v>183</v>
      </c>
      <c r="V4" s="28" t="s">
        <v>184</v>
      </c>
      <c r="W4" s="28" t="s">
        <v>185</v>
      </c>
      <c r="X4" s="28" t="s">
        <v>170</v>
      </c>
      <c r="Y4" s="28" t="s">
        <v>186</v>
      </c>
      <c r="Z4" s="28" t="s">
        <v>187</v>
      </c>
      <c r="AA4" s="28"/>
    </row>
    <row r="5" spans="2:27" ht="30" customHeight="1" x14ac:dyDescent="0.35">
      <c r="B5" s="63" t="str">
        <f>E3</f>
        <v>マミーズ</v>
      </c>
      <c r="C5" s="29" t="str">
        <f>IF(D5="","",IF(D5&gt;F4,"○","●"))</f>
        <v/>
      </c>
      <c r="D5" s="30"/>
      <c r="E5" s="131"/>
      <c r="F5" s="132"/>
      <c r="G5" s="29" t="str">
        <f>IF(H5="","",IF(H5&gt;E6,"○","●"))</f>
        <v/>
      </c>
      <c r="H5" s="30"/>
      <c r="I5" s="29" t="str">
        <f>IF(J5="","",IF(J5&gt;F7,"○","●"))</f>
        <v/>
      </c>
      <c r="J5" s="30"/>
      <c r="K5" s="29" t="str">
        <f>IF(L5="","",IF(L5&gt;F8,"○","●"))</f>
        <v/>
      </c>
      <c r="L5" s="30"/>
      <c r="M5" s="39" t="str">
        <f>IF(N5="","",IF(N5&gt;F9,"○","●"))</f>
        <v/>
      </c>
      <c r="N5" s="76"/>
      <c r="O5" s="64"/>
      <c r="P5" s="64">
        <f t="shared" si="0"/>
        <v>0</v>
      </c>
      <c r="Q5" s="59">
        <f>RANK(P4:P9,P4:P9)</f>
        <v>3</v>
      </c>
      <c r="R5" s="27">
        <f t="shared" si="1"/>
        <v>0</v>
      </c>
      <c r="S5" s="27">
        <f t="shared" si="2"/>
        <v>0</v>
      </c>
      <c r="T5" s="27">
        <f t="shared" si="3"/>
        <v>0</v>
      </c>
    </row>
    <row r="6" spans="2:27" ht="30" customHeight="1" x14ac:dyDescent="0.35">
      <c r="B6" s="63" t="str">
        <f>G3</f>
        <v>オラクル</v>
      </c>
      <c r="C6" s="29" t="str">
        <f>IF(D6="","",IF(D6&gt;H4,"○","●"))</f>
        <v/>
      </c>
      <c r="D6" s="30"/>
      <c r="E6" s="29" t="str">
        <f>IF(F6="","",IF(F6&gt;H5,"○","●"))</f>
        <v/>
      </c>
      <c r="F6" s="30"/>
      <c r="G6" s="131"/>
      <c r="H6" s="132"/>
      <c r="I6" s="29" t="str">
        <f>IF(J6="","",IF(J6&gt;H7,"○","●"))</f>
        <v/>
      </c>
      <c r="J6" s="30"/>
      <c r="K6" s="29" t="str">
        <f>IF(L6="","",IF(L6&gt;H8,"○","●"))</f>
        <v/>
      </c>
      <c r="L6" s="30"/>
      <c r="M6" s="39" t="str">
        <f>IF(N6="","",IF(N6&gt;H9,"○","●"))</f>
        <v/>
      </c>
      <c r="N6" s="76"/>
      <c r="O6" s="67"/>
      <c r="P6" s="67">
        <f t="shared" si="0"/>
        <v>0</v>
      </c>
      <c r="Q6" s="78">
        <f>RANK(P4:P9,P4:P9)</f>
        <v>3</v>
      </c>
      <c r="R6" s="27">
        <f t="shared" si="1"/>
        <v>0</v>
      </c>
      <c r="S6" s="27">
        <f t="shared" si="2"/>
        <v>0</v>
      </c>
      <c r="T6" s="27">
        <f t="shared" si="3"/>
        <v>0</v>
      </c>
    </row>
    <row r="7" spans="2:27" ht="30" customHeight="1" x14ac:dyDescent="0.35">
      <c r="B7" s="63" t="str">
        <f>I3</f>
        <v>B.B.Cジェイズ</v>
      </c>
      <c r="C7" s="29" t="str">
        <f>IF(D7="","",IF(D7&gt;J4,"○","●"))</f>
        <v>●</v>
      </c>
      <c r="D7" s="30">
        <v>22</v>
      </c>
      <c r="E7" s="29" t="str">
        <f>IF(F7="","",IF(F7&gt;J5,"○","●"))</f>
        <v/>
      </c>
      <c r="F7" s="30"/>
      <c r="G7" s="29" t="str">
        <f>IF(H7="","",IF(H7&gt;J6,"○","●"))</f>
        <v/>
      </c>
      <c r="H7" s="30"/>
      <c r="I7" s="131"/>
      <c r="J7" s="132"/>
      <c r="K7" s="29" t="str">
        <f>IF(L7="","",IF(L7&gt;#REF!,"○","●"))</f>
        <v/>
      </c>
      <c r="L7" s="30"/>
      <c r="M7" s="39" t="str">
        <f>IF(N7="","",IF(N7&gt;J9,"○","●"))</f>
        <v/>
      </c>
      <c r="N7" s="76"/>
      <c r="O7" s="67"/>
      <c r="P7" s="67">
        <f t="shared" si="0"/>
        <v>1</v>
      </c>
      <c r="Q7" s="78">
        <f>RANK(P4:P9,P4:P9)</f>
        <v>2</v>
      </c>
      <c r="R7" s="27">
        <f t="shared" si="1"/>
        <v>0</v>
      </c>
      <c r="S7" s="27">
        <f t="shared" si="2"/>
        <v>1</v>
      </c>
      <c r="T7" s="27">
        <f t="shared" si="3"/>
        <v>0</v>
      </c>
    </row>
    <row r="8" spans="2:27" ht="30" customHeight="1" x14ac:dyDescent="0.35">
      <c r="B8" s="63" t="str">
        <f>K3</f>
        <v>池田さつきクラブ</v>
      </c>
      <c r="C8" s="29" t="str">
        <f>IF(D8="","",IF(D8&gt;L4,"○","●"))</f>
        <v/>
      </c>
      <c r="D8" s="30"/>
      <c r="E8" s="29" t="str">
        <f>IF(F8="","",IF(F8&gt;L5,"○","●"))</f>
        <v/>
      </c>
      <c r="F8" s="30"/>
      <c r="G8" s="29" t="str">
        <f>IF(H8="","",IF(H8&gt;L6,"○","●"))</f>
        <v/>
      </c>
      <c r="H8" s="30"/>
      <c r="I8" s="29" t="str">
        <f>IF(J8="","",IF(J8&gt;L7,"○","●"))</f>
        <v/>
      </c>
      <c r="J8" s="30"/>
      <c r="K8" s="131"/>
      <c r="L8" s="132"/>
      <c r="M8" s="39" t="str">
        <f>IF(N8="","",IF(N8&gt;L9,"○","●"))</f>
        <v/>
      </c>
      <c r="N8" s="76"/>
      <c r="O8" s="67"/>
      <c r="P8" s="67">
        <f t="shared" si="0"/>
        <v>0</v>
      </c>
      <c r="Q8" s="78">
        <f>RANK(P4:P9,P4:P9)</f>
        <v>3</v>
      </c>
      <c r="R8" s="27">
        <f t="shared" si="1"/>
        <v>0</v>
      </c>
      <c r="S8" s="27">
        <f t="shared" si="2"/>
        <v>0</v>
      </c>
      <c r="T8" s="27">
        <f t="shared" si="3"/>
        <v>0</v>
      </c>
    </row>
    <row r="9" spans="2:27" ht="30" hidden="1" customHeight="1" x14ac:dyDescent="0.35">
      <c r="B9" s="63">
        <f>M3</f>
        <v>0</v>
      </c>
      <c r="C9" s="29" t="str">
        <f>IF(D9="","",IF(D9&gt;N4,"○","●"))</f>
        <v/>
      </c>
      <c r="D9" s="30"/>
      <c r="E9" s="29" t="str">
        <f>IF(F9="","",IF(F9&gt;N5,"○","●"))</f>
        <v/>
      </c>
      <c r="F9" s="30"/>
      <c r="G9" s="29" t="str">
        <f>IF(H9="","",IF(H9&gt;N6,"○","●"))</f>
        <v/>
      </c>
      <c r="H9" s="30"/>
      <c r="I9" s="29" t="str">
        <f>IF(J9="","",IF(J9&gt;N7,"○","●"))</f>
        <v/>
      </c>
      <c r="J9" s="30"/>
      <c r="K9" s="29" t="str">
        <f>IF(L9="","",IF(L9&gt;N8,"○","●"))</f>
        <v/>
      </c>
      <c r="L9" s="30"/>
      <c r="M9" s="142"/>
      <c r="N9" s="156"/>
      <c r="O9" s="64"/>
      <c r="P9" s="64">
        <f t="shared" si="0"/>
        <v>0</v>
      </c>
      <c r="Q9" s="78">
        <f>RANK(P4:P9,P4:P9)</f>
        <v>3</v>
      </c>
      <c r="R9" s="27">
        <f t="shared" si="1"/>
        <v>0</v>
      </c>
      <c r="S9" s="27">
        <f t="shared" si="2"/>
        <v>0</v>
      </c>
      <c r="T9" s="27">
        <f t="shared" si="3"/>
        <v>0</v>
      </c>
    </row>
    <row r="10" spans="2:27" ht="30" customHeight="1" x14ac:dyDescent="0.45">
      <c r="B10" s="31" t="str">
        <f>U12</f>
        <v>り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35"/>
      <c r="N10" s="35"/>
      <c r="O10" s="25"/>
      <c r="P10" s="25"/>
    </row>
    <row r="11" spans="2:27" ht="30" customHeight="1" x14ac:dyDescent="0.35">
      <c r="B11" s="61"/>
      <c r="C11" s="134" t="str">
        <f>V12</f>
        <v>浜寺PINEGROVE</v>
      </c>
      <c r="D11" s="135"/>
      <c r="E11" s="134" t="str">
        <f>W12</f>
        <v>ARASHI</v>
      </c>
      <c r="F11" s="135"/>
      <c r="G11" s="134" t="str">
        <f>X12</f>
        <v>JOYO CLUB</v>
      </c>
      <c r="H11" s="135"/>
      <c r="I11" s="134" t="str">
        <f>Y12</f>
        <v>WEED</v>
      </c>
      <c r="J11" s="135"/>
      <c r="K11" s="134" t="str">
        <f>Z12</f>
        <v>和み</v>
      </c>
      <c r="L11" s="135"/>
      <c r="M11" s="157">
        <f>AA12</f>
        <v>0</v>
      </c>
      <c r="N11" s="157"/>
      <c r="O11" s="62" t="s">
        <v>0</v>
      </c>
      <c r="P11" s="62" t="s">
        <v>1</v>
      </c>
      <c r="Q11" s="69" t="s">
        <v>7</v>
      </c>
      <c r="R11" s="27" t="s">
        <v>15</v>
      </c>
      <c r="S11" s="27" t="s">
        <v>16</v>
      </c>
      <c r="T11" s="27" t="s">
        <v>14</v>
      </c>
      <c r="U11" s="28"/>
      <c r="V11" s="28">
        <v>1</v>
      </c>
      <c r="W11" s="28">
        <v>2</v>
      </c>
      <c r="X11" s="28">
        <v>3</v>
      </c>
      <c r="Y11" s="28">
        <v>4</v>
      </c>
      <c r="Z11" s="28">
        <v>5</v>
      </c>
      <c r="AA11" s="28">
        <v>6</v>
      </c>
    </row>
    <row r="12" spans="2:27" ht="30" customHeight="1" x14ac:dyDescent="0.35">
      <c r="B12" s="63" t="str">
        <f>C11</f>
        <v>浜寺PINEGROVE</v>
      </c>
      <c r="C12" s="131"/>
      <c r="D12" s="132"/>
      <c r="E12" s="29" t="str">
        <f>IF(F12="","",IF(F12&gt;D13,"○","●"))</f>
        <v/>
      </c>
      <c r="F12" s="30"/>
      <c r="G12" s="29" t="str">
        <f>IF(H12="","",IF(H12&gt;D14,"○","●"))</f>
        <v/>
      </c>
      <c r="H12" s="30"/>
      <c r="I12" s="29" t="str">
        <f>IF(J12="","",IF(J12&gt;D15,"○","●"))</f>
        <v>○</v>
      </c>
      <c r="J12" s="30">
        <v>37</v>
      </c>
      <c r="K12" s="29" t="str">
        <f>IF(L12="","",IF(L12&gt;D16,"○","●"))</f>
        <v/>
      </c>
      <c r="L12" s="30"/>
      <c r="M12" s="39" t="str">
        <f>IF(N12="","",IF(N12&gt;D17,"○","●"))</f>
        <v/>
      </c>
      <c r="N12" s="76"/>
      <c r="O12" s="64"/>
      <c r="P12" s="65">
        <f t="shared" ref="P12:P17" si="4">R12*2+S12*1+T12*(-1)</f>
        <v>2</v>
      </c>
      <c r="Q12" s="78">
        <f>RANK(P12:P17,P12:P17)</f>
        <v>1</v>
      </c>
      <c r="R12" s="27">
        <f t="shared" ref="R12:R17" si="5">COUNTIF(C12:N12,"○")</f>
        <v>1</v>
      </c>
      <c r="S12" s="27">
        <f t="shared" ref="S12:S17" si="6">COUNTIF(C12:N12,"●")</f>
        <v>0</v>
      </c>
      <c r="T12" s="27">
        <f t="shared" ref="T12:T17" si="7">COUNTIF(C12:N12,"●●")</f>
        <v>0</v>
      </c>
      <c r="U12" s="28" t="s">
        <v>188</v>
      </c>
      <c r="V12" s="28" t="s">
        <v>189</v>
      </c>
      <c r="W12" s="28" t="s">
        <v>190</v>
      </c>
      <c r="X12" s="28" t="s">
        <v>191</v>
      </c>
      <c r="Y12" s="28" t="s">
        <v>192</v>
      </c>
      <c r="Z12" s="28" t="s">
        <v>193</v>
      </c>
      <c r="AA12" s="28"/>
    </row>
    <row r="13" spans="2:27" ht="30" customHeight="1" x14ac:dyDescent="0.35">
      <c r="B13" s="63" t="str">
        <f>E11</f>
        <v>ARASHI</v>
      </c>
      <c r="C13" s="29" t="str">
        <f>IF(D13="","",IF(D13&gt;F12,"○","●"))</f>
        <v/>
      </c>
      <c r="D13" s="30"/>
      <c r="E13" s="131"/>
      <c r="F13" s="132"/>
      <c r="G13" s="29" t="str">
        <f>IF(H13="","",IF(H13&gt;E14,"○","●"))</f>
        <v/>
      </c>
      <c r="H13" s="30"/>
      <c r="I13" s="29" t="str">
        <f>IF(J13="","",IF(J13&gt;F15,"○","●"))</f>
        <v/>
      </c>
      <c r="J13" s="30"/>
      <c r="K13" s="29" t="str">
        <f>IF(L13="","",IF(L13&gt;F16,"○","●"))</f>
        <v/>
      </c>
      <c r="L13" s="30"/>
      <c r="M13" s="39" t="str">
        <f>IF(N13="","",IF(N13&gt;F17,"○","●"))</f>
        <v/>
      </c>
      <c r="N13" s="76"/>
      <c r="O13" s="64"/>
      <c r="P13" s="64">
        <f t="shared" si="4"/>
        <v>0</v>
      </c>
      <c r="Q13" s="59">
        <f>RANK(P12:P17,P12:P17)</f>
        <v>3</v>
      </c>
      <c r="R13" s="27">
        <f t="shared" si="5"/>
        <v>0</v>
      </c>
      <c r="S13" s="27">
        <f t="shared" si="6"/>
        <v>0</v>
      </c>
      <c r="T13" s="27">
        <f t="shared" si="7"/>
        <v>0</v>
      </c>
    </row>
    <row r="14" spans="2:27" ht="30" customHeight="1" x14ac:dyDescent="0.35">
      <c r="B14" s="63" t="str">
        <f>G11</f>
        <v>JOYO CLUB</v>
      </c>
      <c r="C14" s="29" t="str">
        <f>IF(D14="","",IF(D14&gt;H12,"○","●"))</f>
        <v/>
      </c>
      <c r="D14" s="30"/>
      <c r="E14" s="29" t="str">
        <f>IF(F14="","",IF(F14&gt;H13,"○","●"))</f>
        <v/>
      </c>
      <c r="F14" s="30"/>
      <c r="G14" s="131"/>
      <c r="H14" s="132"/>
      <c r="I14" s="29" t="str">
        <f>IF(J14="","",IF(J14&gt;H15,"○","●"))</f>
        <v/>
      </c>
      <c r="J14" s="30"/>
      <c r="K14" s="29" t="str">
        <f>IF(L14="","",IF(L14&gt;H16,"○","●"))</f>
        <v/>
      </c>
      <c r="L14" s="30"/>
      <c r="M14" s="39" t="str">
        <f>IF(N14="","",IF(N14&gt;H17,"○","●"))</f>
        <v/>
      </c>
      <c r="N14" s="76"/>
      <c r="O14" s="67"/>
      <c r="P14" s="67">
        <f t="shared" si="4"/>
        <v>0</v>
      </c>
      <c r="Q14" s="78">
        <f>RANK(P12:P17,P12:P17)</f>
        <v>3</v>
      </c>
      <c r="R14" s="27">
        <f t="shared" si="5"/>
        <v>0</v>
      </c>
      <c r="S14" s="27">
        <f t="shared" si="6"/>
        <v>0</v>
      </c>
      <c r="T14" s="27">
        <f t="shared" si="7"/>
        <v>0</v>
      </c>
    </row>
    <row r="15" spans="2:27" ht="30" customHeight="1" x14ac:dyDescent="0.35">
      <c r="B15" s="63" t="str">
        <f>I11</f>
        <v>WEED</v>
      </c>
      <c r="C15" s="29" t="str">
        <f>IF(D15="","",IF(D15&gt;J12,"○","●"))</f>
        <v>●</v>
      </c>
      <c r="D15" s="30">
        <v>26</v>
      </c>
      <c r="E15" s="29" t="str">
        <f>IF(F15="","",IF(F15&gt;J13,"○","●"))</f>
        <v/>
      </c>
      <c r="F15" s="30"/>
      <c r="G15" s="29" t="str">
        <f>IF(H15="","",IF(H15&gt;J14,"○","●"))</f>
        <v/>
      </c>
      <c r="H15" s="30"/>
      <c r="I15" s="131"/>
      <c r="J15" s="132"/>
      <c r="K15" s="29" t="str">
        <f>IF(L15="","",IF(L15&gt;#REF!,"○","●"))</f>
        <v/>
      </c>
      <c r="L15" s="30"/>
      <c r="M15" s="39" t="str">
        <f>IF(N15="","",IF(N15&gt;J17,"○","●"))</f>
        <v/>
      </c>
      <c r="N15" s="76"/>
      <c r="O15" s="67"/>
      <c r="P15" s="67">
        <f t="shared" si="4"/>
        <v>1</v>
      </c>
      <c r="Q15" s="78">
        <f>RANK(P12:P17,P12:P17)</f>
        <v>2</v>
      </c>
      <c r="R15" s="27">
        <f t="shared" si="5"/>
        <v>0</v>
      </c>
      <c r="S15" s="27">
        <f t="shared" si="6"/>
        <v>1</v>
      </c>
      <c r="T15" s="27">
        <f t="shared" si="7"/>
        <v>0</v>
      </c>
    </row>
    <row r="16" spans="2:27" ht="30" customHeight="1" x14ac:dyDescent="0.35">
      <c r="B16" s="63" t="str">
        <f>K11</f>
        <v>和み</v>
      </c>
      <c r="C16" s="29" t="str">
        <f>IF(D16="","",IF(D16&gt;L12,"○","●"))</f>
        <v/>
      </c>
      <c r="D16" s="30"/>
      <c r="E16" s="29" t="str">
        <f>IF(F16="","",IF(F16&gt;L13,"○","●"))</f>
        <v/>
      </c>
      <c r="F16" s="30"/>
      <c r="G16" s="29" t="str">
        <f>IF(H16="","",IF(H16&gt;L14,"○","●"))</f>
        <v/>
      </c>
      <c r="H16" s="30"/>
      <c r="I16" s="29" t="str">
        <f>IF(J16="","",IF(J16&gt;L15,"○","●"))</f>
        <v/>
      </c>
      <c r="J16" s="30"/>
      <c r="K16" s="131"/>
      <c r="L16" s="132"/>
      <c r="M16" s="39" t="str">
        <f>IF(N16="","",IF(N16&gt;L17,"○","●"))</f>
        <v/>
      </c>
      <c r="N16" s="76"/>
      <c r="O16" s="67"/>
      <c r="P16" s="67">
        <f t="shared" si="4"/>
        <v>0</v>
      </c>
      <c r="Q16" s="78">
        <f>RANK(P12:P17,P12:P17)</f>
        <v>3</v>
      </c>
      <c r="R16" s="27">
        <f t="shared" si="5"/>
        <v>0</v>
      </c>
      <c r="S16" s="27">
        <f t="shared" si="6"/>
        <v>0</v>
      </c>
      <c r="T16" s="27">
        <f t="shared" si="7"/>
        <v>0</v>
      </c>
    </row>
    <row r="17" spans="2:20" ht="30" hidden="1" customHeight="1" x14ac:dyDescent="0.35">
      <c r="B17" s="63">
        <f>M11</f>
        <v>0</v>
      </c>
      <c r="C17" s="29" t="str">
        <f>IF(D17="","",IF(D17&gt;N12,"○","●"))</f>
        <v/>
      </c>
      <c r="D17" s="30"/>
      <c r="E17" s="29" t="str">
        <f>IF(F17="","",IF(F17&gt;N13,"○","●"))</f>
        <v/>
      </c>
      <c r="F17" s="30"/>
      <c r="G17" s="29" t="str">
        <f>IF(H17="","",IF(H17&gt;N14,"○","●"))</f>
        <v/>
      </c>
      <c r="H17" s="30"/>
      <c r="I17" s="29" t="str">
        <f>IF(J17="","",IF(J17&gt;N15,"○","●"))</f>
        <v/>
      </c>
      <c r="J17" s="30"/>
      <c r="K17" s="29" t="str">
        <f>IF(L17="","",IF(L17&gt;N16,"○","●"))</f>
        <v/>
      </c>
      <c r="L17" s="30"/>
      <c r="M17" s="142"/>
      <c r="N17" s="156"/>
      <c r="O17" s="64"/>
      <c r="P17" s="64">
        <f t="shared" si="4"/>
        <v>0</v>
      </c>
      <c r="Q17" s="78">
        <f>RANK(P12:P17,P12:P17)</f>
        <v>3</v>
      </c>
      <c r="R17" s="27">
        <f t="shared" si="5"/>
        <v>0</v>
      </c>
      <c r="S17" s="27">
        <f t="shared" si="6"/>
        <v>0</v>
      </c>
      <c r="T17" s="27">
        <f t="shared" si="7"/>
        <v>0</v>
      </c>
    </row>
  </sheetData>
  <mergeCells count="24">
    <mergeCell ref="M17:N17"/>
    <mergeCell ref="C11:D11"/>
    <mergeCell ref="E11:F11"/>
    <mergeCell ref="G11:H11"/>
    <mergeCell ref="I11:J11"/>
    <mergeCell ref="K11:L11"/>
    <mergeCell ref="M11:N11"/>
    <mergeCell ref="C12:D12"/>
    <mergeCell ref="E13:F13"/>
    <mergeCell ref="G14:H14"/>
    <mergeCell ref="I15:J15"/>
    <mergeCell ref="K16:L16"/>
    <mergeCell ref="M9:N9"/>
    <mergeCell ref="C3:D3"/>
    <mergeCell ref="E3:F3"/>
    <mergeCell ref="G3:H3"/>
    <mergeCell ref="I3:J3"/>
    <mergeCell ref="K3:L3"/>
    <mergeCell ref="M3:N3"/>
    <mergeCell ref="C4:D4"/>
    <mergeCell ref="E5:F5"/>
    <mergeCell ref="G6:H6"/>
    <mergeCell ref="I7:J7"/>
    <mergeCell ref="K8:L8"/>
  </mergeCells>
  <phoneticPr fontId="2"/>
  <printOptions horizontalCentered="1"/>
  <pageMargins left="0.41" right="0.31" top="0.59055118110236227" bottom="0.59055118110236227" header="0.31496062992125984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G29"/>
  <sheetViews>
    <sheetView showGridLines="0" zoomScaleNormal="100" workbookViewId="0"/>
  </sheetViews>
  <sheetFormatPr defaultRowHeight="13" x14ac:dyDescent="0.2"/>
  <cols>
    <col min="1" max="1" width="2.90625" customWidth="1"/>
    <col min="2" max="2" width="22.6328125" customWidth="1"/>
    <col min="3" max="3" width="4.6328125" customWidth="1"/>
    <col min="4" max="4" width="2.6328125" customWidth="1"/>
    <col min="5" max="5" width="4.6328125" customWidth="1"/>
    <col min="6" max="6" width="22.6328125" customWidth="1"/>
    <col min="7" max="7" width="2.90625" customWidth="1"/>
  </cols>
  <sheetData>
    <row r="2" spans="1:7" ht="20.149999999999999" customHeight="1" x14ac:dyDescent="0.2">
      <c r="B2" s="17" t="s">
        <v>17</v>
      </c>
      <c r="C2" s="2"/>
      <c r="D2" s="2"/>
      <c r="E2" s="2"/>
      <c r="F2" s="2"/>
    </row>
    <row r="3" spans="1:7" ht="20.149999999999999" customHeight="1" x14ac:dyDescent="0.2">
      <c r="A3" s="3"/>
      <c r="B3" s="4" t="s">
        <v>18</v>
      </c>
      <c r="C3" s="5"/>
      <c r="D3" s="5"/>
      <c r="E3" s="5"/>
      <c r="F3" s="5"/>
      <c r="G3" s="1"/>
    </row>
    <row r="4" spans="1:7" ht="20.149999999999999" customHeight="1" x14ac:dyDescent="0.2">
      <c r="B4" s="15"/>
      <c r="C4" s="6"/>
      <c r="D4" s="7" t="s">
        <v>19</v>
      </c>
      <c r="E4" s="8"/>
      <c r="F4" s="16"/>
      <c r="G4" s="1"/>
    </row>
    <row r="5" spans="1:7" ht="20.149999999999999" customHeight="1" x14ac:dyDescent="0.2">
      <c r="A5" s="3"/>
      <c r="B5" s="9" t="s">
        <v>20</v>
      </c>
      <c r="C5" s="10"/>
      <c r="D5" s="10"/>
      <c r="E5" s="10"/>
      <c r="F5" s="10"/>
      <c r="G5" s="1"/>
    </row>
    <row r="6" spans="1:7" ht="20.149999999999999" customHeight="1" x14ac:dyDescent="0.2">
      <c r="B6" s="15"/>
      <c r="C6" s="6"/>
      <c r="D6" s="7" t="s">
        <v>19</v>
      </c>
      <c r="E6" s="8"/>
      <c r="F6" s="16"/>
      <c r="G6" s="1"/>
    </row>
    <row r="7" spans="1:7" ht="20.149999999999999" customHeight="1" x14ac:dyDescent="0.2">
      <c r="A7" s="3"/>
      <c r="B7" s="9" t="s">
        <v>21</v>
      </c>
      <c r="C7" s="10"/>
      <c r="D7" s="10"/>
      <c r="E7" s="10"/>
      <c r="F7" s="10"/>
      <c r="G7" s="1"/>
    </row>
    <row r="8" spans="1:7" ht="20.149999999999999" customHeight="1" x14ac:dyDescent="0.2">
      <c r="B8" s="15"/>
      <c r="C8" s="6"/>
      <c r="D8" s="7" t="s">
        <v>19</v>
      </c>
      <c r="E8" s="8"/>
      <c r="F8" s="16"/>
      <c r="G8" s="1"/>
    </row>
    <row r="9" spans="1:7" ht="20.149999999999999" customHeight="1" x14ac:dyDescent="0.2">
      <c r="B9" s="2" t="s">
        <v>22</v>
      </c>
      <c r="C9" s="11"/>
      <c r="D9" s="11"/>
      <c r="E9" s="11"/>
      <c r="F9" s="11"/>
      <c r="G9" s="1"/>
    </row>
    <row r="10" spans="1:7" ht="20.149999999999999" customHeight="1" x14ac:dyDescent="0.2">
      <c r="B10" s="15"/>
      <c r="C10" s="6"/>
      <c r="D10" s="7" t="s">
        <v>19</v>
      </c>
      <c r="E10" s="8"/>
      <c r="F10" s="16"/>
      <c r="G10" s="1"/>
    </row>
    <row r="11" spans="1:7" ht="20.149999999999999" hidden="1" customHeight="1" x14ac:dyDescent="0.2">
      <c r="B11" s="12"/>
      <c r="C11" s="13"/>
      <c r="D11" s="13"/>
      <c r="E11" s="13"/>
      <c r="F11" s="14"/>
      <c r="G11" s="1"/>
    </row>
    <row r="12" spans="1:7" ht="20.149999999999999" customHeight="1" x14ac:dyDescent="0.2">
      <c r="B12" s="17" t="s">
        <v>25</v>
      </c>
      <c r="C12" s="2"/>
      <c r="D12" s="2"/>
      <c r="E12" s="2"/>
      <c r="F12" s="2"/>
    </row>
    <row r="13" spans="1:7" ht="20.149999999999999" customHeight="1" x14ac:dyDescent="0.2">
      <c r="A13" s="3"/>
      <c r="B13" s="4" t="s">
        <v>18</v>
      </c>
      <c r="C13" s="5"/>
      <c r="D13" s="5"/>
      <c r="E13" s="5"/>
      <c r="F13" s="5"/>
      <c r="G13" s="1"/>
    </row>
    <row r="14" spans="1:7" ht="20.149999999999999" customHeight="1" x14ac:dyDescent="0.2">
      <c r="B14" s="19"/>
      <c r="C14" s="6"/>
      <c r="D14" s="7" t="s">
        <v>19</v>
      </c>
      <c r="E14" s="8"/>
      <c r="F14" s="18"/>
      <c r="G14" s="1"/>
    </row>
    <row r="15" spans="1:7" ht="20.149999999999999" customHeight="1" x14ac:dyDescent="0.2">
      <c r="A15" s="3"/>
      <c r="B15" s="9" t="s">
        <v>20</v>
      </c>
      <c r="C15" s="10"/>
      <c r="D15" s="10"/>
      <c r="E15" s="10"/>
      <c r="F15" s="10"/>
      <c r="G15" s="1"/>
    </row>
    <row r="16" spans="1:7" ht="20.149999999999999" customHeight="1" x14ac:dyDescent="0.2">
      <c r="B16" s="19"/>
      <c r="C16" s="6"/>
      <c r="D16" s="7" t="s">
        <v>19</v>
      </c>
      <c r="E16" s="8"/>
      <c r="F16" s="18"/>
      <c r="G16" s="1"/>
    </row>
    <row r="17" spans="1:7" ht="20.149999999999999" customHeight="1" x14ac:dyDescent="0.2">
      <c r="A17" s="3"/>
      <c r="B17" s="9" t="s">
        <v>21</v>
      </c>
      <c r="C17" s="10"/>
      <c r="D17" s="10"/>
      <c r="E17" s="10"/>
      <c r="F17" s="10"/>
      <c r="G17" s="1"/>
    </row>
    <row r="18" spans="1:7" ht="20.149999999999999" customHeight="1" x14ac:dyDescent="0.2">
      <c r="B18" s="19"/>
      <c r="C18" s="6"/>
      <c r="D18" s="7" t="s">
        <v>19</v>
      </c>
      <c r="E18" s="8"/>
      <c r="F18" s="18"/>
      <c r="G18" s="1"/>
    </row>
    <row r="19" spans="1:7" ht="20.149999999999999" customHeight="1" x14ac:dyDescent="0.2">
      <c r="B19" s="2" t="s">
        <v>22</v>
      </c>
      <c r="C19" s="11"/>
      <c r="D19" s="11"/>
      <c r="E19" s="11"/>
      <c r="F19" s="11"/>
      <c r="G19" s="1"/>
    </row>
    <row r="20" spans="1:7" ht="20.149999999999999" customHeight="1" x14ac:dyDescent="0.2">
      <c r="B20" s="15"/>
      <c r="C20" s="6"/>
      <c r="D20" s="7" t="s">
        <v>19</v>
      </c>
      <c r="E20" s="8"/>
      <c r="F20" s="18"/>
      <c r="G20" s="1"/>
    </row>
    <row r="21" spans="1:7" ht="20.149999999999999" customHeight="1" x14ac:dyDescent="0.2">
      <c r="B21" s="12"/>
      <c r="C21" s="13"/>
      <c r="D21" s="13"/>
      <c r="E21" s="13"/>
      <c r="F21" s="14"/>
      <c r="G21" s="1"/>
    </row>
    <row r="22" spans="1:7" ht="20.149999999999999" customHeight="1" x14ac:dyDescent="0.2">
      <c r="B22" s="2" t="s">
        <v>30</v>
      </c>
      <c r="C22" s="2"/>
      <c r="D22" s="2"/>
      <c r="E22" s="2"/>
      <c r="F22" s="2"/>
    </row>
    <row r="23" spans="1:7" ht="20.149999999999999" customHeight="1" x14ac:dyDescent="0.2">
      <c r="A23" s="3"/>
      <c r="B23" s="4" t="s">
        <v>18</v>
      </c>
      <c r="C23" s="5"/>
      <c r="D23" s="5"/>
      <c r="E23" s="5"/>
      <c r="F23" s="5"/>
      <c r="G23" s="1"/>
    </row>
    <row r="24" spans="1:7" ht="20.149999999999999" customHeight="1" x14ac:dyDescent="0.2">
      <c r="B24" s="19"/>
      <c r="C24" s="6"/>
      <c r="D24" s="7" t="s">
        <v>19</v>
      </c>
      <c r="E24" s="8"/>
      <c r="F24" s="18"/>
      <c r="G24" s="1"/>
    </row>
    <row r="25" spans="1:7" ht="20.149999999999999" customHeight="1" x14ac:dyDescent="0.2">
      <c r="A25" s="3"/>
      <c r="B25" s="9" t="s">
        <v>20</v>
      </c>
      <c r="C25" s="10"/>
      <c r="D25" s="10"/>
      <c r="E25" s="10"/>
      <c r="F25" s="10"/>
      <c r="G25" s="1"/>
    </row>
    <row r="26" spans="1:7" ht="20.149999999999999" customHeight="1" x14ac:dyDescent="0.2">
      <c r="B26" s="19"/>
      <c r="C26" s="6"/>
      <c r="D26" s="7" t="s">
        <v>19</v>
      </c>
      <c r="E26" s="8"/>
      <c r="F26" s="18"/>
      <c r="G26" s="1"/>
    </row>
    <row r="27" spans="1:7" ht="20.149999999999999" customHeight="1" x14ac:dyDescent="0.2">
      <c r="A27" s="3"/>
      <c r="B27" s="9" t="s">
        <v>21</v>
      </c>
      <c r="C27" s="10"/>
      <c r="D27" s="10"/>
      <c r="E27" s="10"/>
      <c r="F27" s="10"/>
      <c r="G27" s="1"/>
    </row>
    <row r="28" spans="1:7" ht="20.149999999999999" customHeight="1" x14ac:dyDescent="0.2">
      <c r="B28" s="19"/>
      <c r="C28" s="6"/>
      <c r="D28" s="7" t="s">
        <v>19</v>
      </c>
      <c r="E28" s="8"/>
      <c r="F28" s="18"/>
      <c r="G28" s="1"/>
    </row>
    <row r="29" spans="1:7" ht="20.149999999999999" customHeight="1" x14ac:dyDescent="0.2">
      <c r="B29" s="20"/>
      <c r="C29" s="13"/>
      <c r="D29" s="13"/>
      <c r="E29" s="13"/>
      <c r="F29" s="14"/>
      <c r="G29" s="1"/>
    </row>
  </sheetData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順位</vt:lpstr>
      <vt:lpstr>男子1部</vt:lpstr>
      <vt:lpstr>男子2-4部</vt:lpstr>
      <vt:lpstr>女子1部2部</vt:lpstr>
      <vt:lpstr>女子3部</vt:lpstr>
      <vt:lpstr>男子OA</vt:lpstr>
      <vt:lpstr>女子OA</vt:lpstr>
      <vt:lpstr>エンジョイ</vt:lpstr>
      <vt:lpstr>順位決定</vt:lpstr>
      <vt:lpstr>エンジョイ!Print_Area</vt:lpstr>
      <vt:lpstr>順位決定!Print_Area</vt:lpstr>
      <vt:lpstr>女子1部2部!Print_Area</vt:lpstr>
      <vt:lpstr>女子3部!Print_Area</vt:lpstr>
      <vt:lpstr>女子OA!Print_Area</vt:lpstr>
      <vt:lpstr>男子1部!Print_Area</vt:lpstr>
      <vt:lpstr>'男子2-4部'!Print_Area</vt:lpstr>
      <vt:lpstr>男子OA!Print_Area</vt:lpstr>
      <vt:lpstr>'男子2-4部'!Print_Titles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eri_W</dc:creator>
  <cp:lastModifiedBy>towa 岩崎</cp:lastModifiedBy>
  <cp:lastPrinted>2020-11-05T06:51:16Z</cp:lastPrinted>
  <dcterms:created xsi:type="dcterms:W3CDTF">2009-12-23T09:26:01Z</dcterms:created>
  <dcterms:modified xsi:type="dcterms:W3CDTF">2020-11-05T06:52:21Z</dcterms:modified>
</cp:coreProperties>
</file>